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15" windowHeight="8760" tabRatio="1000" firstSheet="2" activeTab="6"/>
  </bookViews>
  <sheets>
    <sheet name="Cadettes 1" sheetId="1" r:id="rId1"/>
    <sheet name="Cadettes 2" sheetId="2" r:id="rId2"/>
    <sheet name="JS &amp; + 40 ans F CM 1" sheetId="3" r:id="rId3"/>
    <sheet name="JS &amp; + 40 ans F CM 2" sheetId="4" r:id="rId4"/>
    <sheet name="JS &amp; + 40 ans F CM 3" sheetId="5" r:id="rId5"/>
    <sheet name="JS &amp; + 40 ans F CM 4" sheetId="6" r:id="rId6"/>
    <sheet name="JS &amp; + 40 ans F CM 5" sheetId="7" r:id="rId7"/>
    <sheet name="JS &amp; + 40 ans F DAN 1" sheetId="8" r:id="rId8"/>
    <sheet name="JS &amp; + 40 ans F DAN 2" sheetId="9" r:id="rId9"/>
  </sheets>
  <definedNames>
    <definedName name="_xlnm.Print_Area" localSheetId="0">'Cadettes 1'!$C:$AB</definedName>
    <definedName name="_xlnm.Print_Area" localSheetId="1">'Cadettes 2'!$C:$V</definedName>
    <definedName name="_xlnm.Print_Area" localSheetId="2">'JS &amp; + 40 ans F CM 1'!$C:$AZ</definedName>
    <definedName name="_xlnm.Print_Area" localSheetId="3">'JS &amp; + 40 ans F CM 2'!$C:$AZ</definedName>
    <definedName name="_xlnm.Print_Area" localSheetId="4">'JS &amp; + 40 ans F CM 3'!$C:$V</definedName>
    <definedName name="_xlnm.Print_Area" localSheetId="5">'JS &amp; + 40 ans F CM 4'!$C:$V</definedName>
    <definedName name="_xlnm.Print_Area" localSheetId="6">'JS &amp; + 40 ans F CM 5'!$C:$V</definedName>
    <definedName name="_xlnm.Print_Area" localSheetId="7">'JS &amp; + 40 ans F DAN 1'!$C:$AI</definedName>
    <definedName name="_xlnm.Print_Area" localSheetId="8">'JS &amp; + 40 ans F DAN 2'!$C:$AB</definedName>
  </definedNames>
  <calcPr fullCalcOnLoad="1"/>
</workbook>
</file>

<file path=xl/sharedStrings.xml><?xml version="1.0" encoding="utf-8"?>
<sst xmlns="http://schemas.openxmlformats.org/spreadsheetml/2006/main" count="1187" uniqueCount="233">
  <si>
    <t>N° de TAPIS</t>
  </si>
  <si>
    <t>Catégorie</t>
  </si>
  <si>
    <t>Cadettes 1</t>
  </si>
  <si>
    <t>Date:</t>
  </si>
  <si>
    <t>5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</si>
  <si>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</si>
  <si>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</si>
  <si>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</si>
  <si>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</si>
  <si>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</si>
  <si>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</si>
  <si>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</si>
  <si>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</si>
  <si>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</si>
  <si>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</si>
  <si>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</si>
  <si>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</si>
  <si>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</si>
  <si>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</si>
  <si>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</si>
  <si>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</si>
  <si>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</si>
  <si>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</si>
  <si>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</si>
  <si>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</si>
  <si>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</si>
  <si>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</si>
  <si>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</si>
  <si>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</si>
  <si>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</si>
  <si>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</si>
  <si>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</si>
  <si>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1x6</t>
  </si>
  <si>
    <t>1x7</t>
  </si>
  <si>
    <t>2x5</t>
  </si>
  <si>
    <t>3x4</t>
  </si>
  <si>
    <t>TBO</t>
  </si>
  <si>
    <t>37</t>
  </si>
  <si>
    <t>ROUILLE Oceane</t>
  </si>
  <si>
    <t>M</t>
  </si>
  <si>
    <t>44</t>
  </si>
  <si>
    <t>CSADN NOUATRE</t>
  </si>
  <si>
    <t>000</t>
  </si>
  <si>
    <t>020</t>
  </si>
  <si>
    <t>000.2</t>
  </si>
  <si>
    <t>PDL</t>
  </si>
  <si>
    <t>AVRIL Margaux</t>
  </si>
  <si>
    <t>AIZENAY JUDO CLUB</t>
  </si>
  <si>
    <t>100</t>
  </si>
  <si>
    <t>101</t>
  </si>
  <si>
    <t>CRACCHIOLO Lola</t>
  </si>
  <si>
    <t>010</t>
  </si>
  <si>
    <t>BOUTIN Amelie</t>
  </si>
  <si>
    <t>US PRECIGNE</t>
  </si>
  <si>
    <t>021</t>
  </si>
  <si>
    <t>GARNIER Roxane</t>
  </si>
  <si>
    <t>DOJO CASTROGONTERIEN</t>
  </si>
  <si>
    <t>BRE</t>
  </si>
  <si>
    <t>LAGRANGE Celine</t>
  </si>
  <si>
    <t>AMICALE JUDO MORBIHAN</t>
  </si>
  <si>
    <t>ROCHER Pauline</t>
  </si>
  <si>
    <t>J.C. RICHELAIS</t>
  </si>
  <si>
    <t>102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</si>
  <si>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</si>
  <si>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</si>
  <si>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</si>
  <si>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</si>
  <si>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</si>
  <si>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</si>
  <si>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</si>
  <si>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</si>
  <si>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</si>
  <si>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</si>
  <si>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</si>
  <si>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</si>
  <si>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</si>
  <si>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T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</si>
  <si>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</si>
  <si>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</si>
  <si>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</si>
  <si>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</si>
  <si>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</si>
  <si>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</si>
  <si>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</si>
  <si>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Cadettes 2</t>
  </si>
  <si>
    <t>4</t>
  </si>
  <si>
    <t>COURTIN Anaelle</t>
  </si>
  <si>
    <t>NAULEAU Pauline</t>
  </si>
  <si>
    <t>001</t>
  </si>
  <si>
    <t>CHIRON Sarah</t>
  </si>
  <si>
    <t>PAPIN Lucie</t>
  </si>
  <si>
    <t>GAREL Salome</t>
  </si>
  <si>
    <t>J.C. DU BASSIN SAUMUROIS</t>
  </si>
  <si>
    <t>JOUTEAU Alexane</t>
  </si>
  <si>
    <t>JUDO CLUB LES HERBIERS</t>
  </si>
  <si>
    <t>JS &amp; + 40 ans F CM 1</t>
  </si>
  <si>
    <t>1</t>
  </si>
  <si>
    <t>8x10</t>
  </si>
  <si>
    <t>5x9</t>
  </si>
  <si>
    <t>7x10</t>
  </si>
  <si>
    <t>4x8</t>
  </si>
  <si>
    <t>6x9</t>
  </si>
  <si>
    <t>8x9</t>
  </si>
  <si>
    <t>4x10</t>
  </si>
  <si>
    <t>7x9</t>
  </si>
  <si>
    <t>2x8</t>
  </si>
  <si>
    <t>6x10</t>
  </si>
  <si>
    <t>3x8</t>
  </si>
  <si>
    <t>4x9</t>
  </si>
  <si>
    <t>5x10</t>
  </si>
  <si>
    <t>1x8</t>
  </si>
  <si>
    <t>1x9</t>
  </si>
  <si>
    <t>1x10</t>
  </si>
  <si>
    <t>2x9</t>
  </si>
  <si>
    <t>2x10</t>
  </si>
  <si>
    <t>3x9</t>
  </si>
  <si>
    <t>3x10</t>
  </si>
  <si>
    <t>5x8</t>
  </si>
  <si>
    <t>6x8</t>
  </si>
  <si>
    <t>7x8</t>
  </si>
  <si>
    <t>9x10</t>
  </si>
  <si>
    <t>MARTEAU Aurelia</t>
  </si>
  <si>
    <t>JACQUELIN Floriane</t>
  </si>
  <si>
    <t>JUDO KODOKAN 28</t>
  </si>
  <si>
    <t>MERCIER Lucie</t>
  </si>
  <si>
    <t>DOJO DU PAYS DE LORIENT</t>
  </si>
  <si>
    <t>CHARRIER Manon</t>
  </si>
  <si>
    <t>EVRE JUDO ST PIERRE LE MAY</t>
  </si>
  <si>
    <t>ORTUNO Eva</t>
  </si>
  <si>
    <t>BUDOKAN ANGERS JUDO</t>
  </si>
  <si>
    <t>GUIGUE Lucie</t>
  </si>
  <si>
    <t>LEMOINE Françoise</t>
  </si>
  <si>
    <t>SAINT DENIS DE GASTINES</t>
  </si>
  <si>
    <t>MOREAU Ketty</t>
  </si>
  <si>
    <t>JUDO CLUB GORRONAIS</t>
  </si>
  <si>
    <t>DEVANNE Clemence</t>
  </si>
  <si>
    <t>MPT MONPLAISIR</t>
  </si>
  <si>
    <t>THIERY Emmanuelle</t>
  </si>
  <si>
    <t>J 3 SPORT AMILLY</t>
  </si>
  <si>
    <t>110</t>
  </si>
  <si>
    <t>C8</t>
  </si>
  <si>
    <t>C9</t>
  </si>
  <si>
    <t>Combats non faits pour d'éventuels rattrapages</t>
  </si>
  <si>
    <t>JS &amp; + 40 ans F CM 2</t>
  </si>
  <si>
    <t>2</t>
  </si>
  <si>
    <t>ANGIBERT Stephanie</t>
  </si>
  <si>
    <t>JUDO CLUB MALAKOFF</t>
  </si>
  <si>
    <t>PICHON Sarah</t>
  </si>
  <si>
    <t>CS MONTOIRIN JUDO</t>
  </si>
  <si>
    <t>PAPAIL Jessica</t>
  </si>
  <si>
    <t>J C DES MARCHES DE BRETAGNE</t>
  </si>
  <si>
    <t>BEAUDOUIN-PAQUE Oriane</t>
  </si>
  <si>
    <t>SIESS Violaine</t>
  </si>
  <si>
    <t>JUDO CLUB LES ROSIERS/LOIRE</t>
  </si>
  <si>
    <t>HAIDRA Flora</t>
  </si>
  <si>
    <t>CHAPUIS Clemence</t>
  </si>
  <si>
    <t>SHIN DOJO HERBLINOIS</t>
  </si>
  <si>
    <t>GUAIS Marie</t>
  </si>
  <si>
    <t>KETSUGO ANGERS</t>
  </si>
  <si>
    <t>HERROUIN Manon</t>
  </si>
  <si>
    <t>JC SUZERAIN</t>
  </si>
  <si>
    <t>111</t>
  </si>
  <si>
    <t>REMY Eva</t>
  </si>
  <si>
    <t>JUDO CLUB ARCONNAY</t>
  </si>
  <si>
    <t>JS &amp; + 40 ans F CM 3</t>
  </si>
  <si>
    <t>3</t>
  </si>
  <si>
    <t>FRIBAULT Celine</t>
  </si>
  <si>
    <t>OLIVER Elea</t>
  </si>
  <si>
    <t>J.C.ERNEEN</t>
  </si>
  <si>
    <t>SCALA Manon</t>
  </si>
  <si>
    <t>KIAI C.CASTELNEUVIEN</t>
  </si>
  <si>
    <t>FOURNIER Le Ray Laure</t>
  </si>
  <si>
    <t>JUDO ATLANTIC CLUB</t>
  </si>
  <si>
    <t>CLAVIER Emilie</t>
  </si>
  <si>
    <t>JC PARIGNE L EVEQUE</t>
  </si>
  <si>
    <t>COLLIN Alexane</t>
  </si>
  <si>
    <t>JS &amp; + 40 ans F CM 4</t>
  </si>
  <si>
    <t>FORET Jenny</t>
  </si>
  <si>
    <t>ASSOCIATION J.C. ANDOLLEEN</t>
  </si>
  <si>
    <t>022</t>
  </si>
  <si>
    <t>HAULBERT Valerie</t>
  </si>
  <si>
    <t>J C DES MAUGES</t>
  </si>
  <si>
    <t>LABRACHERIE Florence</t>
  </si>
  <si>
    <t>J.C.DESCARTES</t>
  </si>
  <si>
    <t>LAFFERRIERE Lise</t>
  </si>
  <si>
    <t>MERITAN Lucile</t>
  </si>
  <si>
    <t>J C MONTREUIL JUIGNE</t>
  </si>
  <si>
    <t>SOUQUE-PEDRON Helene</t>
  </si>
  <si>
    <t>DOJO BALDIVIEN</t>
  </si>
  <si>
    <t>JS &amp; + 40 ans F CM 5</t>
  </si>
  <si>
    <t>PENNANEC H Pauline</t>
  </si>
  <si>
    <t>A.L.ST BRIEUC JUDO</t>
  </si>
  <si>
    <t>SIROT Delphine</t>
  </si>
  <si>
    <t>000.3</t>
  </si>
  <si>
    <t>PLAIRE Isabelle</t>
  </si>
  <si>
    <t>UNION CHOLET JUDO 49</t>
  </si>
  <si>
    <t>FRANCOIS Patricia</t>
  </si>
  <si>
    <t>L .E.S.S.C.A.L.E</t>
  </si>
  <si>
    <t>LAFFERRIERE Veronique</t>
  </si>
  <si>
    <t>BLUTEAU Marie</t>
  </si>
  <si>
    <t>JC ST SEBASTIEN</t>
  </si>
  <si>
    <t>JS &amp; + 40 ans F DAN 1</t>
  </si>
  <si>
    <t>BAUDRY Manon</t>
  </si>
  <si>
    <t>LOISIRS LAIGNE SAINT GERVAIS</t>
  </si>
  <si>
    <t>DUPONT Delphine</t>
  </si>
  <si>
    <t>JUDO CLUB COMMEQUIERS</t>
  </si>
  <si>
    <t>DUPONT Helene</t>
  </si>
  <si>
    <t>FROC Elodie</t>
  </si>
  <si>
    <t>DOJO GUERCHAIS</t>
  </si>
  <si>
    <t>VIVET Aurelie</t>
  </si>
  <si>
    <t>ANTONNIERE JUDO CLUB 72</t>
  </si>
  <si>
    <t>RATTE Aurelie</t>
  </si>
  <si>
    <t>JUDO 85</t>
  </si>
  <si>
    <t>POIRIER Edith</t>
  </si>
  <si>
    <t>SPORTS LOISIRS SECTION JUDO</t>
  </si>
  <si>
    <t>USEREAU Sabine</t>
  </si>
  <si>
    <t>JUDO-KENDO CB FONTENAISIEN</t>
  </si>
  <si>
    <t>JS &amp; + 40 ans F DAN 2</t>
  </si>
  <si>
    <t>SIESS Magali</t>
  </si>
  <si>
    <t>011</t>
  </si>
  <si>
    <t>MADEC Enora</t>
  </si>
  <si>
    <t>JC ANJOU</t>
  </si>
  <si>
    <t>000.F</t>
  </si>
  <si>
    <t>VILMONT Océane</t>
  </si>
  <si>
    <t>A.S MONTLOUIS JUDO</t>
  </si>
  <si>
    <t>GRANDISSON Katia</t>
  </si>
  <si>
    <t>BOURGEAIS Marine</t>
  </si>
  <si>
    <t>JUDO CLUB SABOLIEN</t>
  </si>
  <si>
    <t>DURAND Christelle</t>
  </si>
  <si>
    <t>JUDO CLUB STE MAURE</t>
  </si>
  <si>
    <t>MATHIEU Marie-Elisabeth</t>
  </si>
  <si>
    <t>ASB REZE</t>
  </si>
  <si>
    <t>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</si>
</sst>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0"/>
    </font>
    <font>
      <sz val="8"/>
      <color indexed="22"/>
      <name val="Arial"/>
      <family val="0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49" fontId="21" fillId="0" borderId="10" xfId="0" applyNumberFormat="1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0" fillId="20" borderId="14" xfId="0" applyFont="1" applyFill="1" applyBorder="1" applyAlignment="1" applyProtection="1">
      <alignment horizontal="center" vertical="center" shrinkToFit="1"/>
      <protection hidden="1"/>
    </xf>
    <xf numFmtId="0" fontId="20" fillId="20" borderId="14" xfId="0" applyFont="1" applyFill="1" applyBorder="1" applyAlignment="1" applyProtection="1">
      <alignment horizontal="center" vertical="center"/>
      <protection hidden="1"/>
    </xf>
    <xf numFmtId="0" fontId="20" fillId="20" borderId="14" xfId="0" applyFont="1" applyFill="1" applyBorder="1" applyAlignment="1" applyProtection="1">
      <alignment horizontal="center" vertical="center" wrapText="1"/>
      <protection hidden="1"/>
    </xf>
    <xf numFmtId="0" fontId="23" fillId="17" borderId="14" xfId="0" applyFont="1" applyFill="1" applyBorder="1" applyAlignment="1" applyProtection="1">
      <alignment horizontal="center" vertical="center"/>
      <protection hidden="1" locked="0"/>
    </xf>
    <xf numFmtId="0" fontId="23" fillId="24" borderId="14" xfId="0" applyFont="1" applyFill="1" applyBorder="1" applyAlignment="1" applyProtection="1">
      <alignment horizontal="center" vertical="center"/>
      <protection hidden="1" locked="0"/>
    </xf>
    <xf numFmtId="0" fontId="23" fillId="25" borderId="14" xfId="0" applyFont="1" applyFill="1" applyBorder="1" applyAlignment="1" applyProtection="1">
      <alignment horizontal="center" vertical="center"/>
      <protection hidden="1" locked="0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vertical="center" shrinkToFit="1"/>
      <protection locked="0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49" fontId="24" fillId="20" borderId="14" xfId="0" applyNumberFormat="1" applyFont="1" applyFill="1" applyBorder="1" applyAlignment="1" applyProtection="1">
      <alignment horizontal="center" vertical="center" shrinkToFit="1"/>
      <protection hidden="1"/>
    </xf>
    <xf numFmtId="49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6" fillId="24" borderId="14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20" borderId="14" xfId="0" applyFont="1" applyFill="1" applyBorder="1" applyAlignment="1" applyProtection="1">
      <alignment horizontal="center" vertical="center" wrapText="1"/>
      <protection hidden="1"/>
    </xf>
    <xf numFmtId="0" fontId="20" fillId="20" borderId="15" xfId="0" applyFont="1" applyFill="1" applyBorder="1" applyAlignment="1" applyProtection="1">
      <alignment horizontal="center" vertical="center"/>
      <protection hidden="1"/>
    </xf>
    <xf numFmtId="0" fontId="23" fillId="20" borderId="16" xfId="0" applyFont="1" applyFill="1" applyBorder="1" applyAlignment="1" applyProtection="1">
      <alignment horizontal="center" vertical="center"/>
      <protection hidden="1"/>
    </xf>
    <xf numFmtId="0" fontId="23" fillId="20" borderId="17" xfId="0" applyFont="1" applyFill="1" applyBorder="1" applyAlignment="1" applyProtection="1">
      <alignment horizontal="center" vertical="center"/>
      <protection hidden="1"/>
    </xf>
    <xf numFmtId="0" fontId="23" fillId="20" borderId="18" xfId="0" applyFont="1" applyFill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vertical="center"/>
      <protection hidden="1"/>
    </xf>
    <xf numFmtId="0" fontId="24" fillId="24" borderId="14" xfId="0" applyFont="1" applyFill="1" applyBorder="1" applyAlignment="1" applyProtection="1">
      <alignment horizontal="center" vertical="center"/>
      <protection hidden="1" locked="0"/>
    </xf>
    <xf numFmtId="0" fontId="26" fillId="24" borderId="14" xfId="0" applyFont="1" applyFill="1" applyBorder="1" applyAlignment="1" applyProtection="1">
      <alignment horizontal="center" vertical="center"/>
      <protection hidden="1" locked="0"/>
    </xf>
    <xf numFmtId="0" fontId="26" fillId="24" borderId="14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1" borderId="14" xfId="0" applyFont="1" applyFill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1" borderId="14" xfId="0" applyFont="1" applyFill="1" applyBorder="1" applyAlignment="1" applyProtection="1">
      <alignment horizontal="center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1" borderId="25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4" xfId="0" applyFont="1" applyBorder="1" applyAlignment="1" applyProtection="1">
      <alignment vertical="center"/>
      <protection hidden="1" locked="0"/>
    </xf>
    <xf numFmtId="0" fontId="18" fillId="0" borderId="14" xfId="0" applyFont="1" applyBorder="1" applyAlignment="1" applyProtection="1">
      <alignment vertical="center"/>
      <protection hidden="1" locked="0"/>
    </xf>
    <xf numFmtId="0" fontId="27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2" fontId="23" fillId="0" borderId="0" xfId="0" applyNumberFormat="1" applyFont="1" applyAlignment="1" applyProtection="1">
      <alignment horizontal="center" vertical="center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0" fillId="20" borderId="14" xfId="0" applyFont="1" applyFill="1" applyBorder="1" applyAlignment="1" applyProtection="1">
      <alignment horizontal="center" vertical="center"/>
      <protection hidden="1"/>
    </xf>
    <xf numFmtId="0" fontId="20" fillId="20" borderId="14" xfId="0" applyFont="1" applyFill="1" applyBorder="1" applyAlignment="1" applyProtection="1">
      <alignment horizontal="center" vertical="center" wrapText="1"/>
      <protection hidden="1"/>
    </xf>
    <xf numFmtId="0" fontId="23" fillId="17" borderId="14" xfId="0" applyFont="1" applyFill="1" applyBorder="1" applyAlignment="1" applyProtection="1">
      <alignment horizontal="center" vertical="center"/>
      <protection hidden="1" locked="0"/>
    </xf>
    <xf numFmtId="0" fontId="23" fillId="24" borderId="14" xfId="0" applyFont="1" applyFill="1" applyBorder="1" applyAlignment="1" applyProtection="1">
      <alignment horizontal="center" vertical="center"/>
      <protection hidden="1" locked="0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Fill="1" applyBorder="1" applyAlignment="1" applyProtection="1">
      <alignment vertical="center" shrinkToFit="1"/>
      <protection locked="0"/>
    </xf>
    <xf numFmtId="0" fontId="25" fillId="0" borderId="14" xfId="0" applyFont="1" applyBorder="1" applyAlignment="1" applyProtection="1">
      <alignment vertical="center" shrinkToFit="1"/>
      <protection hidden="1"/>
    </xf>
    <xf numFmtId="49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20" borderId="14" xfId="0" applyNumberFormat="1" applyFont="1" applyFill="1" applyBorder="1" applyAlignment="1" applyProtection="1">
      <alignment horizontal="center" vertical="center" shrinkToFit="1"/>
      <protection hidden="1"/>
    </xf>
    <xf numFmtId="0" fontId="24" fillId="24" borderId="14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 applyProtection="1">
      <alignment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wrapText="1"/>
      <protection hidden="1"/>
    </xf>
    <xf numFmtId="0" fontId="20" fillId="20" borderId="15" xfId="0" applyFont="1" applyFill="1" applyBorder="1" applyAlignment="1" applyProtection="1">
      <alignment horizontal="center" vertical="center"/>
      <protection hidden="1"/>
    </xf>
    <xf numFmtId="0" fontId="23" fillId="20" borderId="16" xfId="0" applyFont="1" applyFill="1" applyBorder="1" applyAlignment="1" applyProtection="1">
      <alignment horizontal="center" vertical="center"/>
      <protection hidden="1"/>
    </xf>
    <xf numFmtId="0" fontId="23" fillId="20" borderId="17" xfId="0" applyFont="1" applyFill="1" applyBorder="1" applyAlignment="1" applyProtection="1">
      <alignment horizontal="center" vertical="center"/>
      <protection hidden="1"/>
    </xf>
    <xf numFmtId="0" fontId="23" fillId="20" borderId="23" xfId="0" applyFont="1" applyFill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4" xfId="0" applyFont="1" applyBorder="1" applyAlignment="1" applyProtection="1">
      <alignment vertical="center"/>
      <protection hidden="1" locked="0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3" fillId="17" borderId="30" xfId="0" applyFont="1" applyFill="1" applyBorder="1" applyAlignment="1" applyProtection="1">
      <alignment horizontal="center" vertical="center"/>
      <protection hidden="1" locked="0"/>
    </xf>
    <xf numFmtId="0" fontId="33" fillId="24" borderId="30" xfId="0" applyFont="1" applyFill="1" applyBorder="1" applyAlignment="1" applyProtection="1">
      <alignment horizontal="center" vertical="center"/>
      <protection hidden="1" locked="0"/>
    </xf>
    <xf numFmtId="0" fontId="33" fillId="24" borderId="31" xfId="0" applyFont="1" applyFill="1" applyBorder="1" applyAlignment="1" applyProtection="1">
      <alignment horizontal="center" vertical="center"/>
      <protection hidden="1" locked="0"/>
    </xf>
    <xf numFmtId="0" fontId="23" fillId="24" borderId="31" xfId="0" applyFont="1" applyFill="1" applyBorder="1" applyAlignment="1" applyProtection="1">
      <alignment horizontal="center" vertical="center"/>
      <protection hidden="1" locked="0"/>
    </xf>
    <xf numFmtId="0" fontId="33" fillId="24" borderId="32" xfId="0" applyFont="1" applyFill="1" applyBorder="1" applyAlignment="1" applyProtection="1">
      <alignment horizontal="center" vertical="center"/>
      <protection hidden="1" locked="0"/>
    </xf>
    <xf numFmtId="0" fontId="23" fillId="23" borderId="14" xfId="0" applyFont="1" applyFill="1" applyBorder="1" applyAlignment="1" applyProtection="1">
      <alignment horizontal="center" vertical="center"/>
      <protection hidden="1" locked="0"/>
    </xf>
    <xf numFmtId="0" fontId="24" fillId="24" borderId="14" xfId="0" applyFont="1" applyFill="1" applyBorder="1" applyAlignment="1" applyProtection="1">
      <alignment horizontal="left" vertical="center" shrinkToFit="1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20" borderId="14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vertical="center" shrinkToFit="1"/>
      <protection hidden="1"/>
    </xf>
    <xf numFmtId="0" fontId="24" fillId="0" borderId="33" xfId="0" applyFont="1" applyBorder="1" applyAlignment="1" applyProtection="1">
      <alignment vertical="center"/>
      <protection hidden="1"/>
    </xf>
    <xf numFmtId="0" fontId="27" fillId="20" borderId="14" xfId="0" applyFont="1" applyFill="1" applyBorder="1" applyAlignment="1" applyProtection="1">
      <alignment horizontal="center" vertical="center" wrapText="1"/>
      <protection hidden="1"/>
    </xf>
    <xf numFmtId="0" fontId="20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16" xfId="0" applyFont="1" applyFill="1" applyBorder="1" applyAlignment="1" applyProtection="1">
      <alignment horizontal="center" vertical="center" wrapText="1"/>
      <protection hidden="1"/>
    </xf>
    <xf numFmtId="0" fontId="23" fillId="20" borderId="17" xfId="0" applyFont="1" applyFill="1" applyBorder="1" applyAlignment="1" applyProtection="1">
      <alignment horizontal="center" vertical="center" wrapText="1"/>
      <protection hidden="1"/>
    </xf>
    <xf numFmtId="0" fontId="23" fillId="20" borderId="34" xfId="0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 applyProtection="1">
      <alignment horizontal="center" vertical="center"/>
      <protection hidden="1"/>
    </xf>
    <xf numFmtId="0" fontId="33" fillId="24" borderId="14" xfId="0" applyFont="1" applyFill="1" applyBorder="1" applyAlignment="1" applyProtection="1">
      <alignment horizontal="center" vertical="center"/>
      <protection hidden="1" locked="0"/>
    </xf>
    <xf numFmtId="0" fontId="23" fillId="26" borderId="14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3" fillId="20" borderId="40" xfId="0" applyFont="1" applyFill="1" applyBorder="1" applyAlignment="1" applyProtection="1">
      <alignment horizontal="center" vertical="center"/>
      <protection hidden="1"/>
    </xf>
    <xf numFmtId="0" fontId="23" fillId="20" borderId="41" xfId="0" applyFont="1" applyFill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right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 locked="0"/>
    </xf>
    <xf numFmtId="0" fontId="23" fillId="17" borderId="31" xfId="0" applyFont="1" applyFill="1" applyBorder="1" applyAlignment="1" applyProtection="1">
      <alignment horizontal="center" vertical="center"/>
      <protection hidden="1" locked="0"/>
    </xf>
    <xf numFmtId="0" fontId="33" fillId="24" borderId="14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3" fillId="17" borderId="43" xfId="0" applyFont="1" applyFill="1" applyBorder="1" applyAlignment="1" applyProtection="1">
      <alignment horizontal="center" vertical="center"/>
      <protection hidden="1" locked="0"/>
    </xf>
    <xf numFmtId="0" fontId="23" fillId="17" borderId="32" xfId="0" applyFont="1" applyFill="1" applyBorder="1" applyAlignment="1" applyProtection="1">
      <alignment horizontal="center" vertical="center"/>
      <protection hidden="1"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5" fillId="20" borderId="14" xfId="0" applyNumberFormat="1" applyFont="1" applyFill="1" applyBorder="1" applyAlignment="1" applyProtection="1">
      <alignment horizontal="center" vertical="center"/>
      <protection hidden="1"/>
    </xf>
    <xf numFmtId="49" fontId="35" fillId="0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hidden="1"/>
    </xf>
    <xf numFmtId="0" fontId="24" fillId="0" borderId="44" xfId="0" applyFont="1" applyBorder="1" applyAlignment="1" applyProtection="1">
      <alignment vertical="center"/>
      <protection hidden="1"/>
    </xf>
    <xf numFmtId="0" fontId="24" fillId="0" borderId="20" xfId="0" applyFont="1" applyFill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vertical="center"/>
      <protection hidden="1"/>
    </xf>
    <xf numFmtId="0" fontId="24" fillId="0" borderId="45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44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3" fillId="20" borderId="46" xfId="0" applyFont="1" applyFill="1" applyBorder="1" applyAlignment="1" applyProtection="1">
      <alignment horizontal="center" vertical="center"/>
      <protection hidden="1"/>
    </xf>
    <xf numFmtId="0" fontId="23" fillId="20" borderId="32" xfId="0" applyFont="1" applyFill="1" applyBorder="1" applyAlignment="1" applyProtection="1">
      <alignment horizontal="center" vertical="center"/>
      <protection hidden="1"/>
    </xf>
    <xf numFmtId="0" fontId="24" fillId="26" borderId="14" xfId="0" applyFont="1" applyFill="1" applyBorder="1" applyAlignment="1" applyProtection="1">
      <alignment horizontal="center" vertical="center"/>
      <protection hidden="1" locked="0"/>
    </xf>
    <xf numFmtId="0" fontId="24" fillId="0" borderId="47" xfId="0" applyFont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0" fillId="0" borderId="49" xfId="0" applyFont="1" applyBorder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 horizontal="center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 shrinkToFit="1"/>
      <protection hidden="1"/>
    </xf>
    <xf numFmtId="0" fontId="24" fillId="27" borderId="35" xfId="0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 wrapText="1"/>
      <protection hidden="1"/>
    </xf>
    <xf numFmtId="0" fontId="24" fillId="27" borderId="35" xfId="0" applyFont="1" applyFill="1" applyBorder="1" applyAlignment="1" applyProtection="1">
      <alignment horizontal="center" vertical="center" wrapText="1"/>
      <protection hidden="1"/>
    </xf>
    <xf numFmtId="0" fontId="24" fillId="27" borderId="19" xfId="0" applyFont="1" applyFill="1" applyBorder="1" applyAlignment="1" applyProtection="1">
      <alignment horizontal="center" vertical="center" wrapText="1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23" fillId="20" borderId="22" xfId="0" applyFont="1" applyFill="1" applyBorder="1" applyAlignment="1" applyProtection="1">
      <alignment horizontal="center" vertical="center" wrapText="1"/>
      <protection hidden="1"/>
    </xf>
    <xf numFmtId="0" fontId="23" fillId="20" borderId="29" xfId="0" applyFont="1" applyFill="1" applyBorder="1" applyAlignment="1" applyProtection="1">
      <alignment horizontal="center" vertical="center" wrapText="1"/>
      <protection hidden="1"/>
    </xf>
    <xf numFmtId="0" fontId="23" fillId="20" borderId="53" xfId="0" applyFont="1" applyFill="1" applyBorder="1" applyAlignment="1" applyProtection="1">
      <alignment horizontal="center" vertical="center" wrapText="1"/>
      <protection hidden="1"/>
    </xf>
    <xf numFmtId="0" fontId="23" fillId="20" borderId="54" xfId="0" applyFont="1" applyFill="1" applyBorder="1" applyAlignment="1" applyProtection="1">
      <alignment horizontal="center" vertical="center" wrapText="1"/>
      <protection hidden="1"/>
    </xf>
    <xf numFmtId="0" fontId="23" fillId="20" borderId="40" xfId="0" applyFont="1" applyFill="1" applyBorder="1" applyAlignment="1" applyProtection="1">
      <alignment horizontal="center" vertical="center" wrapText="1"/>
      <protection hidden="1"/>
    </xf>
    <xf numFmtId="0" fontId="23" fillId="20" borderId="41" xfId="0" applyFont="1" applyFill="1" applyBorder="1" applyAlignment="1" applyProtection="1">
      <alignment horizontal="center" vertical="center" wrapText="1"/>
      <protection hidden="1"/>
    </xf>
    <xf numFmtId="0" fontId="23" fillId="20" borderId="24" xfId="0" applyFont="1" applyFill="1" applyBorder="1" applyAlignment="1" applyProtection="1">
      <alignment horizontal="center" vertical="center" wrapText="1"/>
      <protection hidden="1"/>
    </xf>
    <xf numFmtId="0" fontId="23" fillId="20" borderId="27" xfId="0" applyFont="1" applyFill="1" applyBorder="1" applyAlignment="1" applyProtection="1">
      <alignment horizontal="center" vertical="center" wrapText="1"/>
      <protection hidden="1"/>
    </xf>
    <xf numFmtId="0" fontId="23" fillId="20" borderId="24" xfId="0" applyFont="1" applyFill="1" applyBorder="1" applyAlignment="1" applyProtection="1">
      <alignment horizontal="center" vertical="center" wrapText="1"/>
      <protection hidden="1"/>
    </xf>
    <xf numFmtId="0" fontId="23" fillId="20" borderId="27" xfId="0" applyFont="1" applyFill="1" applyBorder="1" applyAlignment="1" applyProtection="1">
      <alignment horizontal="center" vertical="center" wrapText="1"/>
      <protection hidden="1"/>
    </xf>
    <xf numFmtId="0" fontId="24" fillId="0" borderId="47" xfId="0" applyFont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23" fillId="20" borderId="40" xfId="0" applyFont="1" applyFill="1" applyBorder="1" applyAlignment="1" applyProtection="1">
      <alignment horizontal="center" vertical="center" wrapText="1"/>
      <protection hidden="1"/>
    </xf>
    <xf numFmtId="0" fontId="23" fillId="20" borderId="41" xfId="0" applyFont="1" applyFill="1" applyBorder="1" applyAlignment="1" applyProtection="1">
      <alignment horizontal="center" vertical="center" wrapText="1"/>
      <protection hidden="1"/>
    </xf>
    <xf numFmtId="0" fontId="23" fillId="20" borderId="22" xfId="0" applyFont="1" applyFill="1" applyBorder="1" applyAlignment="1" applyProtection="1">
      <alignment horizontal="center" vertical="center" wrapText="1"/>
      <protection hidden="1"/>
    </xf>
    <xf numFmtId="0" fontId="23" fillId="20" borderId="29" xfId="0" applyFont="1" applyFill="1" applyBorder="1" applyAlignment="1" applyProtection="1">
      <alignment horizontal="center" vertical="center" wrapText="1"/>
      <protection hidden="1"/>
    </xf>
    <xf numFmtId="0" fontId="24" fillId="24" borderId="4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3" fillId="20" borderId="55" xfId="0" applyFont="1" applyFill="1" applyBorder="1" applyAlignment="1" applyProtection="1">
      <alignment horizontal="center" vertical="center" wrapText="1"/>
      <protection hidden="1"/>
    </xf>
    <xf numFmtId="0" fontId="23" fillId="20" borderId="23" xfId="0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20" fillId="20" borderId="22" xfId="0" applyFont="1" applyFill="1" applyBorder="1" applyAlignment="1" applyProtection="1">
      <alignment horizontal="center" vertical="center" wrapText="1"/>
      <protection hidden="1"/>
    </xf>
    <xf numFmtId="0" fontId="20" fillId="20" borderId="29" xfId="0" applyFont="1" applyFill="1" applyBorder="1" applyAlignment="1" applyProtection="1">
      <alignment horizontal="center" vertical="center" wrapText="1"/>
      <protection hidden="1"/>
    </xf>
    <xf numFmtId="0" fontId="23" fillId="20" borderId="16" xfId="0" applyFont="1" applyFill="1" applyBorder="1" applyAlignment="1" applyProtection="1">
      <alignment horizontal="center" vertical="center" wrapText="1"/>
      <protection hidden="1"/>
    </xf>
    <xf numFmtId="0" fontId="23" fillId="20" borderId="23" xfId="0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24" fillId="0" borderId="56" xfId="0" applyFont="1" applyBorder="1" applyAlignment="1" applyProtection="1">
      <alignment horizontal="center" vertical="center" wrapText="1"/>
      <protection hidden="1"/>
    </xf>
    <xf numFmtId="0" fontId="24" fillId="0" borderId="48" xfId="0" applyFont="1" applyBorder="1" applyAlignment="1" applyProtection="1">
      <alignment horizontal="center" vertical="center" wrapText="1"/>
      <protection hidden="1"/>
    </xf>
    <xf numFmtId="0" fontId="24" fillId="24" borderId="56" xfId="0" applyFont="1" applyFill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0" fillId="20" borderId="20" xfId="0" applyFont="1" applyFill="1" applyBorder="1" applyAlignment="1" applyProtection="1">
      <alignment horizontal="center" vertical="center" wrapText="1"/>
      <protection hidden="1"/>
    </xf>
    <xf numFmtId="0" fontId="20" fillId="20" borderId="28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0" fontId="20" fillId="20" borderId="24" xfId="0" applyFont="1" applyFill="1" applyBorder="1" applyAlignment="1" applyProtection="1">
      <alignment horizontal="center" vertical="center" wrapText="1"/>
      <protection hidden="1"/>
    </xf>
    <xf numFmtId="0" fontId="20" fillId="20" borderId="27" xfId="0" applyFont="1" applyFill="1" applyBorder="1" applyAlignment="1" applyProtection="1">
      <alignment horizontal="center" vertical="center" wrapText="1"/>
      <protection hidden="1"/>
    </xf>
    <xf numFmtId="0" fontId="24" fillId="0" borderId="47" xfId="0" applyFont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0" fillId="20" borderId="22" xfId="0" applyFont="1" applyFill="1" applyBorder="1" applyAlignment="1" applyProtection="1">
      <alignment horizontal="center" wrapText="1"/>
      <protection hidden="1"/>
    </xf>
    <xf numFmtId="0" fontId="20" fillId="20" borderId="29" xfId="0" applyFont="1" applyFill="1" applyBorder="1" applyAlignment="1" applyProtection="1">
      <alignment horizontal="center" wrapText="1"/>
      <protection hidden="1"/>
    </xf>
    <xf numFmtId="0" fontId="23" fillId="0" borderId="40" xfId="0" applyFont="1" applyBorder="1" applyAlignment="1" applyProtection="1">
      <alignment horizontal="center" vertical="center"/>
      <protection hidden="1"/>
    </xf>
    <xf numFmtId="0" fontId="23" fillId="0" borderId="41" xfId="0" applyFont="1" applyBorder="1" applyAlignment="1" applyProtection="1">
      <alignment horizontal="center" vertical="center"/>
      <protection hidden="1"/>
    </xf>
    <xf numFmtId="0" fontId="24" fillId="24" borderId="47" xfId="0" applyFont="1" applyFill="1" applyBorder="1" applyAlignment="1" applyProtection="1">
      <alignment horizontal="center" vertical="center"/>
      <protection hidden="1"/>
    </xf>
    <xf numFmtId="0" fontId="24" fillId="24" borderId="4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B28"/>
  <sheetViews>
    <sheetView zoomScale="81" zoomScaleNormal="81" zoomScalePageLayoutView="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U20" sqref="U2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71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190" t="s">
        <v>0</v>
      </c>
      <c r="Q1" s="190"/>
      <c r="R1" s="190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2</v>
      </c>
      <c r="H2" s="3"/>
      <c r="I2" s="3"/>
      <c r="J2" s="9" t="s">
        <v>3</v>
      </c>
      <c r="K2" s="191">
        <f ca="1">TODAY()</f>
        <v>41341</v>
      </c>
      <c r="L2" s="191"/>
      <c r="M2" s="191"/>
      <c r="N2" s="191"/>
      <c r="O2" s="3"/>
      <c r="P2" s="192" t="s">
        <v>4</v>
      </c>
      <c r="Q2" s="192"/>
      <c r="R2" s="194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93"/>
      <c r="Q3" s="193"/>
      <c r="R3" s="195"/>
      <c r="S3" s="3"/>
    </row>
    <row r="4" spans="3:24" ht="12.75">
      <c r="C4" s="6"/>
      <c r="D4" s="3"/>
      <c r="E4" s="3"/>
      <c r="G4" s="18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3" t="s">
        <v>6</v>
      </c>
      <c r="G5" s="188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18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8" spans="1:28" ht="19.5" customHeigh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19" t="s">
        <v>27</v>
      </c>
      <c r="U8" s="19" t="s">
        <v>28</v>
      </c>
      <c r="V8" s="19" t="s">
        <v>29</v>
      </c>
      <c r="W8" s="20" t="s">
        <v>30</v>
      </c>
      <c r="X8" s="19" t="s">
        <v>31</v>
      </c>
      <c r="Y8" s="21" t="s">
        <v>32</v>
      </c>
      <c r="Z8" s="21" t="s">
        <v>33</v>
      </c>
      <c r="AA8" s="21" t="s">
        <v>34</v>
      </c>
      <c r="AB8" s="21" t="s">
        <v>35</v>
      </c>
    </row>
    <row r="9" spans="1:28" ht="34.5" customHeight="1">
      <c r="A9" s="22" t="s">
        <v>36</v>
      </c>
      <c r="B9" s="22" t="s">
        <v>37</v>
      </c>
      <c r="C9" s="23">
        <f aca="true" ca="1" t="shared" si="0" ref="C9:C15">OFFSET(C9,9,0)</f>
        <v>1</v>
      </c>
      <c r="D9" s="24" t="s">
        <v>38</v>
      </c>
      <c r="E9" s="22" t="s">
        <v>39</v>
      </c>
      <c r="F9" s="22" t="s">
        <v>40</v>
      </c>
      <c r="G9" s="25" t="s">
        <v>41</v>
      </c>
      <c r="H9" s="26"/>
      <c r="I9" s="26"/>
      <c r="J9" s="26"/>
      <c r="K9" s="27" t="s">
        <v>42</v>
      </c>
      <c r="L9" s="26"/>
      <c r="M9" s="26"/>
      <c r="N9" s="26"/>
      <c r="O9" s="27" t="s">
        <v>43</v>
      </c>
      <c r="P9" s="26"/>
      <c r="Q9" s="26"/>
      <c r="R9" s="26"/>
      <c r="S9" s="27" t="s">
        <v>44</v>
      </c>
      <c r="T9" s="26"/>
      <c r="U9" s="26"/>
      <c r="V9" s="26"/>
      <c r="W9" s="27"/>
      <c r="X9" s="26"/>
      <c r="Y9" s="28"/>
      <c r="Z9" s="28"/>
      <c r="AA9" s="26"/>
      <c r="AB9" s="26"/>
    </row>
    <row r="10" spans="1:28" ht="34.5" customHeight="1">
      <c r="A10" s="22" t="s">
        <v>45</v>
      </c>
      <c r="B10" s="22">
        <v>85</v>
      </c>
      <c r="C10" s="23">
        <f ca="1" t="shared" si="0"/>
        <v>2</v>
      </c>
      <c r="D10" s="29" t="s">
        <v>46</v>
      </c>
      <c r="E10" s="22" t="s">
        <v>39</v>
      </c>
      <c r="F10" s="22">
        <v>57</v>
      </c>
      <c r="G10" s="25" t="s">
        <v>47</v>
      </c>
      <c r="H10" s="27" t="s">
        <v>48</v>
      </c>
      <c r="I10" s="26"/>
      <c r="J10" s="26"/>
      <c r="K10" s="27" t="s">
        <v>48</v>
      </c>
      <c r="L10" s="26"/>
      <c r="M10" s="26"/>
      <c r="N10" s="27" t="s">
        <v>43</v>
      </c>
      <c r="O10" s="26"/>
      <c r="P10" s="26"/>
      <c r="Q10" s="26"/>
      <c r="R10" s="27" t="s">
        <v>43</v>
      </c>
      <c r="S10" s="26"/>
      <c r="T10" s="26"/>
      <c r="U10" s="26"/>
      <c r="V10" s="27" t="s">
        <v>49</v>
      </c>
      <c r="W10" s="26"/>
      <c r="X10" s="26"/>
      <c r="Y10" s="26"/>
      <c r="Z10" s="26"/>
      <c r="AA10" s="28"/>
      <c r="AB10" s="26"/>
    </row>
    <row r="11" spans="1:28" ht="34.5" customHeight="1">
      <c r="A11" s="22" t="s">
        <v>36</v>
      </c>
      <c r="B11" s="22">
        <v>37</v>
      </c>
      <c r="C11" s="23">
        <f ca="1" t="shared" si="0"/>
        <v>3</v>
      </c>
      <c r="D11" s="29" t="s">
        <v>50</v>
      </c>
      <c r="E11" s="22" t="s">
        <v>39</v>
      </c>
      <c r="F11" s="22">
        <v>50</v>
      </c>
      <c r="G11" s="25" t="s">
        <v>41</v>
      </c>
      <c r="H11" s="26"/>
      <c r="I11" s="27" t="s">
        <v>42</v>
      </c>
      <c r="J11" s="26"/>
      <c r="K11" s="26"/>
      <c r="L11" s="27" t="s">
        <v>51</v>
      </c>
      <c r="M11" s="26"/>
      <c r="N11" s="26"/>
      <c r="O11" s="27" t="s">
        <v>42</v>
      </c>
      <c r="P11" s="26"/>
      <c r="Q11" s="26"/>
      <c r="R11" s="27" t="s">
        <v>42</v>
      </c>
      <c r="S11" s="26"/>
      <c r="T11" s="26"/>
      <c r="U11" s="27" t="s">
        <v>42</v>
      </c>
      <c r="V11" s="26"/>
      <c r="W11" s="26"/>
      <c r="X11" s="26"/>
      <c r="Y11" s="26"/>
      <c r="Z11" s="26"/>
      <c r="AA11" s="26"/>
      <c r="AB11" s="28"/>
    </row>
    <row r="12" spans="1:28" ht="34.5" customHeight="1">
      <c r="A12" s="22" t="s">
        <v>45</v>
      </c>
      <c r="B12" s="22">
        <v>72</v>
      </c>
      <c r="C12" s="23">
        <f ca="1" t="shared" si="0"/>
        <v>4</v>
      </c>
      <c r="D12" s="29" t="s">
        <v>52</v>
      </c>
      <c r="E12" s="22" t="s">
        <v>39</v>
      </c>
      <c r="F12" s="22">
        <v>50</v>
      </c>
      <c r="G12" s="25" t="s">
        <v>53</v>
      </c>
      <c r="H12" s="26"/>
      <c r="I12" s="26"/>
      <c r="J12" s="27" t="s">
        <v>42</v>
      </c>
      <c r="K12" s="26"/>
      <c r="L12" s="26"/>
      <c r="M12" s="27" t="s">
        <v>42</v>
      </c>
      <c r="N12" s="26"/>
      <c r="O12" s="26"/>
      <c r="P12" s="27" t="s">
        <v>54</v>
      </c>
      <c r="Q12" s="26"/>
      <c r="R12" s="26"/>
      <c r="S12" s="27" t="s">
        <v>49</v>
      </c>
      <c r="T12" s="26"/>
      <c r="U12" s="26"/>
      <c r="V12" s="27" t="s">
        <v>42</v>
      </c>
      <c r="W12" s="26"/>
      <c r="X12" s="26"/>
      <c r="Y12" s="26"/>
      <c r="Z12" s="26"/>
      <c r="AA12" s="26"/>
      <c r="AB12" s="28"/>
    </row>
    <row r="13" spans="1:28" ht="34.5" customHeight="1">
      <c r="A13" s="22" t="s">
        <v>45</v>
      </c>
      <c r="B13" s="22">
        <v>53</v>
      </c>
      <c r="C13" s="23">
        <f ca="1" t="shared" si="0"/>
        <v>5</v>
      </c>
      <c r="D13" s="29" t="s">
        <v>55</v>
      </c>
      <c r="E13" s="22" t="s">
        <v>39</v>
      </c>
      <c r="F13" s="22">
        <v>52</v>
      </c>
      <c r="G13" s="25" t="s">
        <v>56</v>
      </c>
      <c r="H13" s="26"/>
      <c r="I13" s="27" t="s">
        <v>48</v>
      </c>
      <c r="J13" s="26"/>
      <c r="K13" s="26"/>
      <c r="L13" s="26"/>
      <c r="M13" s="27" t="s">
        <v>48</v>
      </c>
      <c r="N13" s="26"/>
      <c r="O13" s="26"/>
      <c r="P13" s="26"/>
      <c r="Q13" s="27" t="s">
        <v>49</v>
      </c>
      <c r="R13" s="26"/>
      <c r="S13" s="26"/>
      <c r="T13" s="27" t="s">
        <v>43</v>
      </c>
      <c r="U13" s="26"/>
      <c r="V13" s="26"/>
      <c r="W13" s="27"/>
      <c r="X13" s="26"/>
      <c r="Y13" s="26"/>
      <c r="Z13" s="26"/>
      <c r="AA13" s="28"/>
      <c r="AB13" s="26"/>
    </row>
    <row r="14" spans="1:28" ht="34.5" customHeight="1">
      <c r="A14" s="22" t="s">
        <v>57</v>
      </c>
      <c r="B14" s="22">
        <v>56</v>
      </c>
      <c r="C14" s="23">
        <f ca="1" t="shared" si="0"/>
        <v>6</v>
      </c>
      <c r="D14" s="29" t="s">
        <v>58</v>
      </c>
      <c r="E14" s="22" t="s">
        <v>39</v>
      </c>
      <c r="F14" s="22">
        <v>53</v>
      </c>
      <c r="G14" s="25" t="s">
        <v>59</v>
      </c>
      <c r="H14" s="27" t="s">
        <v>42</v>
      </c>
      <c r="I14" s="26"/>
      <c r="J14" s="26"/>
      <c r="K14" s="26"/>
      <c r="L14" s="27" t="s">
        <v>42</v>
      </c>
      <c r="M14" s="26"/>
      <c r="N14" s="26"/>
      <c r="O14" s="26"/>
      <c r="P14" s="27" t="s">
        <v>44</v>
      </c>
      <c r="Q14" s="26"/>
      <c r="R14" s="26"/>
      <c r="S14" s="26"/>
      <c r="T14" s="27" t="s">
        <v>42</v>
      </c>
      <c r="U14" s="26"/>
      <c r="V14" s="26"/>
      <c r="W14" s="26"/>
      <c r="X14" s="27" t="s">
        <v>42</v>
      </c>
      <c r="Y14" s="28"/>
      <c r="Z14" s="26"/>
      <c r="AA14" s="26"/>
      <c r="AB14" s="26"/>
    </row>
    <row r="15" spans="1:28" ht="34.5" customHeight="1">
      <c r="A15" s="22" t="s">
        <v>36</v>
      </c>
      <c r="B15" s="22">
        <v>37</v>
      </c>
      <c r="C15" s="23">
        <f ca="1" t="shared" si="0"/>
        <v>7</v>
      </c>
      <c r="D15" s="29" t="s">
        <v>60</v>
      </c>
      <c r="E15" s="22" t="s">
        <v>39</v>
      </c>
      <c r="F15" s="22">
        <v>54</v>
      </c>
      <c r="G15" s="25" t="s">
        <v>61</v>
      </c>
      <c r="H15" s="26"/>
      <c r="I15" s="26"/>
      <c r="J15" s="27" t="s">
        <v>48</v>
      </c>
      <c r="K15" s="26"/>
      <c r="L15" s="26"/>
      <c r="M15" s="26"/>
      <c r="N15" s="27" t="s">
        <v>42</v>
      </c>
      <c r="O15" s="26"/>
      <c r="P15" s="26"/>
      <c r="Q15" s="27" t="s">
        <v>42</v>
      </c>
      <c r="R15" s="26"/>
      <c r="S15" s="26"/>
      <c r="T15" s="26"/>
      <c r="U15" s="27" t="s">
        <v>43</v>
      </c>
      <c r="V15" s="26"/>
      <c r="W15" s="26"/>
      <c r="X15" s="27" t="s">
        <v>62</v>
      </c>
      <c r="Y15" s="26"/>
      <c r="Z15" s="28"/>
      <c r="AA15" s="26"/>
      <c r="AB15" s="26"/>
    </row>
    <row r="16" spans="3:24" ht="24" customHeight="1" thickBot="1">
      <c r="C16" s="30"/>
      <c r="D16" s="31"/>
      <c r="E16" s="32"/>
      <c r="F16" s="32"/>
      <c r="G16" s="31"/>
      <c r="H16" s="33"/>
      <c r="I16" s="33"/>
      <c r="J16" s="33"/>
      <c r="K16" s="33"/>
      <c r="L16" s="33"/>
      <c r="M16" s="196" t="s">
        <v>63</v>
      </c>
      <c r="N16" s="196"/>
      <c r="O16" s="196"/>
      <c r="P16" s="196"/>
      <c r="Q16" s="33"/>
      <c r="R16" s="33"/>
      <c r="S16" s="33"/>
      <c r="T16" s="33"/>
      <c r="U16" s="33"/>
      <c r="V16" s="197"/>
      <c r="W16" s="197"/>
      <c r="X16" s="197"/>
    </row>
    <row r="17" spans="1:24" ht="27.75" customHeight="1" thickBot="1">
      <c r="A17" s="16" t="s">
        <v>8</v>
      </c>
      <c r="B17" s="16" t="s">
        <v>9</v>
      </c>
      <c r="C17" s="17" t="s">
        <v>10</v>
      </c>
      <c r="D17" s="16" t="s">
        <v>11</v>
      </c>
      <c r="E17" s="18" t="s">
        <v>12</v>
      </c>
      <c r="F17" s="34" t="s">
        <v>64</v>
      </c>
      <c r="G17" s="35" t="s">
        <v>14</v>
      </c>
      <c r="H17" s="36" t="s">
        <v>65</v>
      </c>
      <c r="I17" s="37" t="s">
        <v>66</v>
      </c>
      <c r="J17" s="37" t="s">
        <v>67</v>
      </c>
      <c r="K17" s="37" t="s">
        <v>68</v>
      </c>
      <c r="L17" s="38" t="s">
        <v>69</v>
      </c>
      <c r="M17" s="36" t="s">
        <v>70</v>
      </c>
      <c r="N17" s="37" t="s">
        <v>71</v>
      </c>
      <c r="O17" s="204" t="s">
        <v>72</v>
      </c>
      <c r="P17" s="205"/>
      <c r="Q17" s="39" t="s">
        <v>73</v>
      </c>
      <c r="R17" s="185" t="s">
        <v>74</v>
      </c>
      <c r="S17" s="186"/>
      <c r="T17" s="40"/>
      <c r="U17" s="198" t="s">
        <v>75</v>
      </c>
      <c r="V17" s="199"/>
      <c r="W17" s="199"/>
      <c r="X17" s="200"/>
    </row>
    <row r="18" spans="1:24" ht="25.5" customHeight="1">
      <c r="A18" s="22" t="str">
        <f aca="true" ca="1" t="shared" si="1" ref="A18:B24">OFFSET(A18,-9,0)</f>
        <v>TBO</v>
      </c>
      <c r="B18" s="22" t="str">
        <f ca="1" t="shared" si="1"/>
        <v>37</v>
      </c>
      <c r="C18" s="41">
        <v>1</v>
      </c>
      <c r="D18" s="42" t="str">
        <f aca="true" ca="1" t="shared" si="2" ref="D18:E24">OFFSET(D18,-9,0)</f>
        <v>ROUILLE Oceane</v>
      </c>
      <c r="E18" s="22" t="str">
        <f ca="1" t="shared" si="2"/>
        <v>M</v>
      </c>
      <c r="F18" s="22">
        <v>20</v>
      </c>
      <c r="G18" s="42" t="str">
        <f aca="true" ca="1" t="shared" si="3" ref="G18:G24">OFFSET(G18,-9,0)</f>
        <v>CSADN NOUATRE</v>
      </c>
      <c r="H18" s="43">
        <v>0</v>
      </c>
      <c r="I18" s="44">
        <v>10</v>
      </c>
      <c r="J18" s="44">
        <v>0</v>
      </c>
      <c r="K18" s="44"/>
      <c r="L18" s="45">
        <v>10</v>
      </c>
      <c r="M18" s="46"/>
      <c r="N18" s="44"/>
      <c r="O18" s="206">
        <f aca="true" t="shared" si="4" ref="O18:O24">SUM(H18:N18)</f>
        <v>20</v>
      </c>
      <c r="P18" s="207"/>
      <c r="Q18" s="47"/>
      <c r="R18" s="185">
        <f aca="true" t="shared" si="5" ref="R18:R24">SUM(F18,O18)</f>
        <v>40</v>
      </c>
      <c r="S18" s="186"/>
      <c r="T18" s="40"/>
      <c r="U18" s="48" t="s">
        <v>32</v>
      </c>
      <c r="V18" s="48" t="s">
        <v>33</v>
      </c>
      <c r="W18" s="49" t="s">
        <v>34</v>
      </c>
      <c r="X18" s="49" t="s">
        <v>35</v>
      </c>
    </row>
    <row r="19" spans="1:20" ht="25.5" customHeight="1">
      <c r="A19" s="22" t="str">
        <f ca="1" t="shared" si="1"/>
        <v>PDL</v>
      </c>
      <c r="B19" s="22">
        <f ca="1" t="shared" si="1"/>
        <v>85</v>
      </c>
      <c r="C19" s="41">
        <v>2</v>
      </c>
      <c r="D19" s="50" t="str">
        <f ca="1" t="shared" si="2"/>
        <v>AVRIL Margaux</v>
      </c>
      <c r="E19" s="22" t="str">
        <f ca="1" t="shared" si="2"/>
        <v>M</v>
      </c>
      <c r="F19" s="22">
        <v>10</v>
      </c>
      <c r="G19" s="42" t="str">
        <f ca="1" t="shared" si="3"/>
        <v>AIZENAY JUDO CLUB</v>
      </c>
      <c r="H19" s="51">
        <v>10</v>
      </c>
      <c r="I19" s="52">
        <v>10</v>
      </c>
      <c r="J19" s="52">
        <v>10</v>
      </c>
      <c r="K19" s="52">
        <v>10</v>
      </c>
      <c r="L19" s="53">
        <v>10</v>
      </c>
      <c r="M19" s="54"/>
      <c r="N19" s="55"/>
      <c r="O19" s="202">
        <f t="shared" si="4"/>
        <v>50</v>
      </c>
      <c r="P19" s="203"/>
      <c r="Q19" s="47"/>
      <c r="R19" s="185">
        <f t="shared" si="5"/>
        <v>60</v>
      </c>
      <c r="S19" s="186"/>
      <c r="T19" s="40"/>
    </row>
    <row r="20" spans="1:24" ht="25.5" customHeight="1">
      <c r="A20" s="22" t="str">
        <f ca="1" t="shared" si="1"/>
        <v>TBO</v>
      </c>
      <c r="B20" s="22">
        <f ca="1" t="shared" si="1"/>
        <v>37</v>
      </c>
      <c r="C20" s="41">
        <v>3</v>
      </c>
      <c r="D20" s="50" t="str">
        <f ca="1" t="shared" si="2"/>
        <v>CRACCHIOLO Lola</v>
      </c>
      <c r="E20" s="22" t="str">
        <f ca="1" t="shared" si="2"/>
        <v>M</v>
      </c>
      <c r="F20" s="22">
        <v>17</v>
      </c>
      <c r="G20" s="42" t="str">
        <f ca="1" t="shared" si="3"/>
        <v>CSADN NOUATRE</v>
      </c>
      <c r="H20" s="51">
        <v>0</v>
      </c>
      <c r="I20" s="52">
        <v>7</v>
      </c>
      <c r="J20" s="52">
        <v>0</v>
      </c>
      <c r="K20" s="52">
        <v>0</v>
      </c>
      <c r="L20" s="53">
        <v>0</v>
      </c>
      <c r="M20" s="56"/>
      <c r="N20" s="57"/>
      <c r="O20" s="202">
        <f t="shared" si="4"/>
        <v>7</v>
      </c>
      <c r="P20" s="203"/>
      <c r="Q20" s="47"/>
      <c r="R20" s="185">
        <f t="shared" si="5"/>
        <v>24</v>
      </c>
      <c r="S20" s="186"/>
      <c r="T20" s="40"/>
      <c r="U20" s="33"/>
      <c r="V20" s="33"/>
      <c r="W20" s="33"/>
      <c r="X20" s="33"/>
    </row>
    <row r="21" spans="1:20" ht="25.5" customHeight="1">
      <c r="A21" s="22" t="str">
        <f ca="1" t="shared" si="1"/>
        <v>PDL</v>
      </c>
      <c r="B21" s="22">
        <f ca="1" t="shared" si="1"/>
        <v>72</v>
      </c>
      <c r="C21" s="41">
        <v>4</v>
      </c>
      <c r="D21" s="50" t="str">
        <f ca="1" t="shared" si="2"/>
        <v>BOUTIN Amelie</v>
      </c>
      <c r="E21" s="22" t="str">
        <f ca="1" t="shared" si="2"/>
        <v>M</v>
      </c>
      <c r="F21" s="22">
        <v>0</v>
      </c>
      <c r="G21" s="42" t="str">
        <f ca="1" t="shared" si="3"/>
        <v>US PRECIGNE</v>
      </c>
      <c r="H21" s="51">
        <v>0</v>
      </c>
      <c r="I21" s="52">
        <v>0</v>
      </c>
      <c r="J21" s="52">
        <v>10</v>
      </c>
      <c r="K21" s="52">
        <v>10</v>
      </c>
      <c r="L21" s="53">
        <v>0</v>
      </c>
      <c r="M21" s="56"/>
      <c r="N21" s="57"/>
      <c r="O21" s="202">
        <f t="shared" si="4"/>
        <v>20</v>
      </c>
      <c r="P21" s="203"/>
      <c r="Q21" s="47"/>
      <c r="R21" s="185">
        <f t="shared" si="5"/>
        <v>20</v>
      </c>
      <c r="S21" s="186"/>
      <c r="T21" s="40"/>
    </row>
    <row r="22" spans="1:24" ht="25.5" customHeight="1" thickBot="1">
      <c r="A22" s="22" t="str">
        <f ca="1" t="shared" si="1"/>
        <v>PDL</v>
      </c>
      <c r="B22" s="22">
        <f ca="1" t="shared" si="1"/>
        <v>53</v>
      </c>
      <c r="C22" s="41">
        <v>5</v>
      </c>
      <c r="D22" s="50" t="str">
        <f ca="1" t="shared" si="2"/>
        <v>GARNIER Roxane</v>
      </c>
      <c r="E22" s="22" t="str">
        <f ca="1" t="shared" si="2"/>
        <v>M</v>
      </c>
      <c r="F22" s="22">
        <v>60</v>
      </c>
      <c r="G22" s="42" t="str">
        <f ca="1" t="shared" si="3"/>
        <v>DOJO CASTROGONTERIEN</v>
      </c>
      <c r="H22" s="51">
        <v>10</v>
      </c>
      <c r="I22" s="52">
        <v>10</v>
      </c>
      <c r="J22" s="52">
        <v>10</v>
      </c>
      <c r="K22" s="52">
        <v>10</v>
      </c>
      <c r="L22" s="53" t="s">
        <v>76</v>
      </c>
      <c r="M22" s="56"/>
      <c r="N22" s="57"/>
      <c r="O22" s="202">
        <f t="shared" si="4"/>
        <v>40</v>
      </c>
      <c r="P22" s="203"/>
      <c r="Q22" s="47"/>
      <c r="R22" s="185">
        <f t="shared" si="5"/>
        <v>100</v>
      </c>
      <c r="S22" s="186"/>
      <c r="T22" s="40"/>
      <c r="W22" s="201" t="s">
        <v>77</v>
      </c>
      <c r="X22" s="201"/>
    </row>
    <row r="23" spans="1:24" ht="25.5" customHeight="1" thickBot="1">
      <c r="A23" s="22" t="str">
        <f ca="1" t="shared" si="1"/>
        <v>BRE</v>
      </c>
      <c r="B23" s="22">
        <f ca="1" t="shared" si="1"/>
        <v>56</v>
      </c>
      <c r="C23" s="41">
        <v>6</v>
      </c>
      <c r="D23" s="50" t="str">
        <f ca="1" t="shared" si="2"/>
        <v>LAGRANGE Celine</v>
      </c>
      <c r="E23" s="22" t="str">
        <f ca="1" t="shared" si="2"/>
        <v>M</v>
      </c>
      <c r="F23" s="22">
        <v>30</v>
      </c>
      <c r="G23" s="42" t="str">
        <f ca="1" t="shared" si="3"/>
        <v>AMICALE JUDO MORBIHAN</v>
      </c>
      <c r="H23" s="51">
        <v>0</v>
      </c>
      <c r="I23" s="52">
        <v>0</v>
      </c>
      <c r="J23" s="52">
        <v>0</v>
      </c>
      <c r="K23" s="52">
        <v>0</v>
      </c>
      <c r="L23" s="53">
        <v>0</v>
      </c>
      <c r="M23" s="56"/>
      <c r="N23" s="57"/>
      <c r="O23" s="202">
        <f t="shared" si="4"/>
        <v>0</v>
      </c>
      <c r="P23" s="203"/>
      <c r="Q23" s="47"/>
      <c r="R23" s="185">
        <f t="shared" si="5"/>
        <v>30</v>
      </c>
      <c r="S23" s="186"/>
      <c r="T23" s="33"/>
      <c r="W23" s="36" t="s">
        <v>78</v>
      </c>
      <c r="X23" s="58" t="s">
        <v>79</v>
      </c>
    </row>
    <row r="24" spans="1:24" ht="25.5" customHeight="1" thickBot="1">
      <c r="A24" s="22" t="str">
        <f ca="1" t="shared" si="1"/>
        <v>TBO</v>
      </c>
      <c r="B24" s="22">
        <f ca="1" t="shared" si="1"/>
        <v>37</v>
      </c>
      <c r="C24" s="41">
        <v>7</v>
      </c>
      <c r="D24" s="50" t="str">
        <f ca="1" t="shared" si="2"/>
        <v>ROCHER Pauline</v>
      </c>
      <c r="E24" s="22" t="str">
        <f ca="1" t="shared" si="2"/>
        <v>M</v>
      </c>
      <c r="F24" s="22">
        <v>27</v>
      </c>
      <c r="G24" s="42" t="str">
        <f ca="1" t="shared" si="3"/>
        <v>J.C. RICHELAIS</v>
      </c>
      <c r="H24" s="59">
        <v>10</v>
      </c>
      <c r="I24" s="60">
        <v>0</v>
      </c>
      <c r="J24" s="60">
        <v>0</v>
      </c>
      <c r="K24" s="60">
        <v>10</v>
      </c>
      <c r="L24" s="61">
        <v>10</v>
      </c>
      <c r="M24" s="62"/>
      <c r="N24" s="63"/>
      <c r="O24" s="208">
        <f t="shared" si="4"/>
        <v>30</v>
      </c>
      <c r="P24" s="209"/>
      <c r="Q24" s="47"/>
      <c r="R24" s="185">
        <f t="shared" si="5"/>
        <v>57</v>
      </c>
      <c r="S24" s="186"/>
      <c r="T24" s="33"/>
      <c r="W24" s="64">
        <v>7</v>
      </c>
      <c r="X24" s="65">
        <v>10</v>
      </c>
    </row>
    <row r="25" spans="3:24" ht="12">
      <c r="C25" s="33"/>
      <c r="D25" s="66"/>
      <c r="E25" s="66"/>
      <c r="F25" s="67"/>
      <c r="G25" s="66"/>
      <c r="H25" s="66"/>
      <c r="I25" s="66"/>
      <c r="J25" s="66"/>
      <c r="K25" s="66"/>
      <c r="L25" s="66"/>
      <c r="M25" s="33"/>
      <c r="N25" s="33" t="s">
        <v>80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3:28" ht="12" hidden="1">
      <c r="C26" s="30">
        <f>COUNT(H18:N24)/2</f>
        <v>16.5</v>
      </c>
      <c r="D26" s="33"/>
      <c r="E26" s="33"/>
      <c r="F26" s="32"/>
      <c r="G26" s="68" t="s">
        <v>81</v>
      </c>
      <c r="H26" s="69">
        <v>1</v>
      </c>
      <c r="I26" s="69">
        <v>2</v>
      </c>
      <c r="J26" s="69">
        <v>3</v>
      </c>
      <c r="K26" s="69">
        <v>4</v>
      </c>
      <c r="L26" s="69">
        <v>5</v>
      </c>
      <c r="M26" s="69">
        <v>6</v>
      </c>
      <c r="N26" s="69">
        <v>7</v>
      </c>
      <c r="O26" s="69">
        <v>8</v>
      </c>
      <c r="P26" s="69">
        <v>9</v>
      </c>
      <c r="Q26" s="69">
        <v>10</v>
      </c>
      <c r="R26" s="69">
        <v>11</v>
      </c>
      <c r="S26" s="69">
        <v>12</v>
      </c>
      <c r="T26" s="69">
        <v>13</v>
      </c>
      <c r="U26" s="69">
        <v>14</v>
      </c>
      <c r="V26" s="69">
        <v>15</v>
      </c>
      <c r="W26" s="69"/>
      <c r="X26" s="69">
        <v>16</v>
      </c>
      <c r="Y26" s="70"/>
      <c r="Z26" s="70"/>
      <c r="AA26" s="70"/>
      <c r="AB26" s="70"/>
    </row>
    <row r="27" spans="3:28" ht="12" hidden="1">
      <c r="C27" s="33"/>
      <c r="D27" s="33"/>
      <c r="E27" s="33"/>
      <c r="F27" s="32"/>
      <c r="G27" s="68" t="s">
        <v>82</v>
      </c>
      <c r="H27" s="69">
        <v>1</v>
      </c>
      <c r="I27" s="69">
        <v>1</v>
      </c>
      <c r="J27" s="69">
        <v>1</v>
      </c>
      <c r="K27" s="69">
        <v>1</v>
      </c>
      <c r="L27" s="69">
        <v>2</v>
      </c>
      <c r="M27" s="69">
        <v>2</v>
      </c>
      <c r="N27" s="69">
        <v>3</v>
      </c>
      <c r="O27" s="69">
        <v>2</v>
      </c>
      <c r="P27" s="69">
        <v>3</v>
      </c>
      <c r="Q27" s="69">
        <v>3</v>
      </c>
      <c r="R27" s="69">
        <v>4</v>
      </c>
      <c r="S27" s="69">
        <v>3</v>
      </c>
      <c r="T27" s="69">
        <v>4</v>
      </c>
      <c r="U27" s="69">
        <v>5</v>
      </c>
      <c r="V27" s="69">
        <v>5</v>
      </c>
      <c r="W27" s="69"/>
      <c r="X27" s="69">
        <v>5</v>
      </c>
      <c r="Y27" s="70"/>
      <c r="Z27" s="70"/>
      <c r="AA27" s="70"/>
      <c r="AB27" s="70"/>
    </row>
    <row r="28" spans="3:28" ht="12" hidden="1">
      <c r="C28" s="30"/>
      <c r="D28" s="33"/>
      <c r="E28" s="33"/>
      <c r="F28" s="32"/>
      <c r="G28" s="68" t="s">
        <v>83</v>
      </c>
      <c r="H28" s="69">
        <v>1</v>
      </c>
      <c r="I28" s="69">
        <v>1</v>
      </c>
      <c r="J28" s="69">
        <v>1</v>
      </c>
      <c r="K28" s="69">
        <v>2</v>
      </c>
      <c r="L28" s="69">
        <v>2</v>
      </c>
      <c r="M28" s="69">
        <v>2</v>
      </c>
      <c r="N28" s="69">
        <v>2</v>
      </c>
      <c r="O28" s="69">
        <v>3</v>
      </c>
      <c r="P28" s="69">
        <v>3</v>
      </c>
      <c r="Q28" s="69">
        <v>3</v>
      </c>
      <c r="R28" s="69">
        <v>4</v>
      </c>
      <c r="S28" s="69">
        <v>4</v>
      </c>
      <c r="T28" s="69">
        <v>4</v>
      </c>
      <c r="U28" s="69">
        <v>4</v>
      </c>
      <c r="V28" s="69">
        <v>5</v>
      </c>
      <c r="W28" s="69"/>
      <c r="X28" s="69">
        <v>5</v>
      </c>
      <c r="Y28" s="70"/>
      <c r="Z28" s="70"/>
      <c r="AA28" s="70"/>
      <c r="AB28" s="70"/>
    </row>
  </sheetData>
  <sheetProtection/>
  <mergeCells count="26">
    <mergeCell ref="O20:P20"/>
    <mergeCell ref="O17:P17"/>
    <mergeCell ref="O18:P18"/>
    <mergeCell ref="O19:P19"/>
    <mergeCell ref="O24:P24"/>
    <mergeCell ref="O21:P21"/>
    <mergeCell ref="O22:P22"/>
    <mergeCell ref="O23:P23"/>
    <mergeCell ref="V16:X16"/>
    <mergeCell ref="U17:X17"/>
    <mergeCell ref="R24:S24"/>
    <mergeCell ref="R20:S20"/>
    <mergeCell ref="R21:S21"/>
    <mergeCell ref="R22:S22"/>
    <mergeCell ref="R23:S23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  <mergeCell ref="M16:P16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26"/>
  <sheetViews>
    <sheetView zoomScale="90" zoomScaleNormal="90" zoomScalePageLayoutView="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72" customWidth="1"/>
    <col min="2" max="2" width="5.140625" style="72" customWidth="1"/>
    <col min="3" max="3" width="4.421875" style="76" bestFit="1" customWidth="1"/>
    <col min="4" max="4" width="24.421875" style="72" customWidth="1"/>
    <col min="5" max="5" width="4.8515625" style="72" customWidth="1"/>
    <col min="6" max="6" width="7.7109375" style="74" customWidth="1"/>
    <col min="7" max="7" width="33.8515625" style="72" customWidth="1"/>
    <col min="8" max="22" width="5.28125" style="72" customWidth="1"/>
    <col min="23" max="24" width="5.7109375" style="72" customWidth="1"/>
    <col min="25" max="16384" width="11.421875" style="72" customWidth="1"/>
  </cols>
  <sheetData>
    <row r="1" spans="3:20" ht="13.5" thickBot="1">
      <c r="C1" s="73">
        <v>6</v>
      </c>
      <c r="P1" s="190" t="s">
        <v>0</v>
      </c>
      <c r="Q1" s="190"/>
      <c r="R1" s="190"/>
      <c r="S1" s="75"/>
      <c r="T1" s="75"/>
    </row>
    <row r="2" spans="6:22" ht="16.5" customHeight="1" thickBot="1">
      <c r="F2" s="77" t="s">
        <v>1</v>
      </c>
      <c r="G2" s="78" t="s">
        <v>84</v>
      </c>
      <c r="J2" s="79" t="s">
        <v>3</v>
      </c>
      <c r="K2" s="191">
        <f ca="1">TODAY()</f>
        <v>41341</v>
      </c>
      <c r="L2" s="191"/>
      <c r="M2" s="191"/>
      <c r="N2" s="191"/>
      <c r="P2" s="192" t="s">
        <v>85</v>
      </c>
      <c r="Q2" s="192"/>
      <c r="R2" s="194"/>
      <c r="S2" s="80"/>
      <c r="T2" s="80"/>
      <c r="U2" s="81"/>
      <c r="V2" s="80"/>
    </row>
    <row r="3" spans="16:22" ht="13.5" customHeight="1" thickBot="1">
      <c r="P3" s="193"/>
      <c r="Q3" s="193"/>
      <c r="R3" s="195"/>
      <c r="S3" s="80"/>
      <c r="T3" s="80"/>
      <c r="U3" s="80"/>
      <c r="V3" s="80"/>
    </row>
    <row r="4" spans="6:10" ht="11.25">
      <c r="F4" s="82"/>
      <c r="G4" s="219"/>
      <c r="J4" s="72" t="s">
        <v>5</v>
      </c>
    </row>
    <row r="5" spans="6:10" ht="11.25">
      <c r="F5" s="82" t="s">
        <v>6</v>
      </c>
      <c r="G5" s="220"/>
      <c r="J5" s="79" t="s">
        <v>7</v>
      </c>
    </row>
    <row r="6" spans="7:21" ht="11.25">
      <c r="G6" s="221"/>
      <c r="H6" s="79"/>
      <c r="I6" s="79"/>
      <c r="J6" s="79"/>
      <c r="K6" s="79"/>
      <c r="U6" s="83"/>
    </row>
    <row r="8" spans="1:22" s="74" customFormat="1" ht="20.25" customHeight="1">
      <c r="A8" s="84" t="s">
        <v>8</v>
      </c>
      <c r="B8" s="84" t="s">
        <v>9</v>
      </c>
      <c r="C8" s="85" t="s">
        <v>10</v>
      </c>
      <c r="D8" s="85" t="s">
        <v>11</v>
      </c>
      <c r="E8" s="86" t="s">
        <v>12</v>
      </c>
      <c r="F8" s="85" t="s">
        <v>13</v>
      </c>
      <c r="G8" s="85" t="s">
        <v>14</v>
      </c>
      <c r="H8" s="87" t="s">
        <v>18</v>
      </c>
      <c r="I8" s="87" t="s">
        <v>35</v>
      </c>
      <c r="J8" s="87" t="s">
        <v>27</v>
      </c>
      <c r="K8" s="87" t="s">
        <v>26</v>
      </c>
      <c r="L8" s="88" t="s">
        <v>19</v>
      </c>
      <c r="M8" s="87" t="s">
        <v>34</v>
      </c>
      <c r="N8" s="87" t="s">
        <v>22</v>
      </c>
      <c r="O8" s="88" t="s">
        <v>15</v>
      </c>
      <c r="P8" s="87" t="s">
        <v>20</v>
      </c>
      <c r="Q8" s="88" t="s">
        <v>32</v>
      </c>
      <c r="R8" s="87" t="s">
        <v>29</v>
      </c>
      <c r="S8" s="87" t="s">
        <v>16</v>
      </c>
      <c r="T8" s="88" t="s">
        <v>23</v>
      </c>
      <c r="U8" s="87" t="s">
        <v>30</v>
      </c>
      <c r="V8" s="87" t="s">
        <v>25</v>
      </c>
    </row>
    <row r="9" spans="1:22" ht="34.5" customHeight="1">
      <c r="A9" s="89" t="s">
        <v>45</v>
      </c>
      <c r="B9" s="89">
        <v>53</v>
      </c>
      <c r="C9" s="23">
        <f aca="true" ca="1" t="shared" si="0" ref="C9:C14">OFFSET(C9,8,0)</f>
        <v>1</v>
      </c>
      <c r="D9" s="90" t="s">
        <v>86</v>
      </c>
      <c r="E9" s="89" t="s">
        <v>39</v>
      </c>
      <c r="F9" s="89">
        <v>57</v>
      </c>
      <c r="G9" s="91" t="s">
        <v>56</v>
      </c>
      <c r="H9" s="92" t="s">
        <v>48</v>
      </c>
      <c r="I9" s="93"/>
      <c r="J9" s="93"/>
      <c r="K9" s="92" t="s">
        <v>49</v>
      </c>
      <c r="L9" s="93"/>
      <c r="M9" s="93"/>
      <c r="N9" s="92" t="s">
        <v>43</v>
      </c>
      <c r="O9" s="93"/>
      <c r="P9" s="93"/>
      <c r="Q9" s="92"/>
      <c r="R9" s="93"/>
      <c r="S9" s="93"/>
      <c r="T9" s="93"/>
      <c r="U9" s="92" t="s">
        <v>48</v>
      </c>
      <c r="V9" s="93"/>
    </row>
    <row r="10" spans="1:22" ht="34.5" customHeight="1">
      <c r="A10" s="89" t="s">
        <v>36</v>
      </c>
      <c r="B10" s="89">
        <v>37</v>
      </c>
      <c r="C10" s="23">
        <f ca="1" t="shared" si="0"/>
        <v>2</v>
      </c>
      <c r="D10" s="90" t="s">
        <v>87</v>
      </c>
      <c r="E10" s="89" t="s">
        <v>39</v>
      </c>
      <c r="F10" s="89">
        <v>58</v>
      </c>
      <c r="G10" s="91" t="s">
        <v>61</v>
      </c>
      <c r="H10" s="92" t="s">
        <v>42</v>
      </c>
      <c r="I10" s="93"/>
      <c r="J10" s="93"/>
      <c r="K10" s="93"/>
      <c r="L10" s="93"/>
      <c r="M10" s="92" t="s">
        <v>42</v>
      </c>
      <c r="N10" s="93"/>
      <c r="O10" s="92"/>
      <c r="P10" s="93"/>
      <c r="Q10" s="93"/>
      <c r="R10" s="92" t="s">
        <v>42</v>
      </c>
      <c r="S10" s="93"/>
      <c r="T10" s="93"/>
      <c r="U10" s="93"/>
      <c r="V10" s="92" t="s">
        <v>88</v>
      </c>
    </row>
    <row r="11" spans="1:22" ht="34.5" customHeight="1">
      <c r="A11" s="89" t="s">
        <v>45</v>
      </c>
      <c r="B11" s="89">
        <v>53</v>
      </c>
      <c r="C11" s="23">
        <f ca="1" t="shared" si="0"/>
        <v>3</v>
      </c>
      <c r="D11" s="90" t="s">
        <v>89</v>
      </c>
      <c r="E11" s="89" t="s">
        <v>39</v>
      </c>
      <c r="F11" s="89">
        <v>59</v>
      </c>
      <c r="G11" s="91" t="s">
        <v>56</v>
      </c>
      <c r="H11" s="93"/>
      <c r="I11" s="92" t="s">
        <v>48</v>
      </c>
      <c r="J11" s="93"/>
      <c r="K11" s="93"/>
      <c r="L11" s="92"/>
      <c r="M11" s="93"/>
      <c r="N11" s="92" t="s">
        <v>42</v>
      </c>
      <c r="O11" s="93"/>
      <c r="P11" s="93"/>
      <c r="Q11" s="93"/>
      <c r="R11" s="93"/>
      <c r="S11" s="92" t="s">
        <v>42</v>
      </c>
      <c r="T11" s="93"/>
      <c r="U11" s="93"/>
      <c r="V11" s="92" t="s">
        <v>48</v>
      </c>
    </row>
    <row r="12" spans="1:22" ht="34.5" customHeight="1">
      <c r="A12" s="89" t="s">
        <v>45</v>
      </c>
      <c r="B12" s="89">
        <v>72</v>
      </c>
      <c r="C12" s="23">
        <f ca="1" t="shared" si="0"/>
        <v>4</v>
      </c>
      <c r="D12" s="90" t="s">
        <v>90</v>
      </c>
      <c r="E12" s="89" t="s">
        <v>39</v>
      </c>
      <c r="F12" s="89">
        <v>59</v>
      </c>
      <c r="G12" s="91" t="s">
        <v>53</v>
      </c>
      <c r="H12" s="93"/>
      <c r="I12" s="92" t="s">
        <v>42</v>
      </c>
      <c r="J12" s="93"/>
      <c r="K12" s="92" t="s">
        <v>42</v>
      </c>
      <c r="L12" s="93"/>
      <c r="M12" s="93"/>
      <c r="N12" s="93"/>
      <c r="O12" s="93"/>
      <c r="P12" s="92" t="s">
        <v>42</v>
      </c>
      <c r="Q12" s="93"/>
      <c r="R12" s="92" t="s">
        <v>43</v>
      </c>
      <c r="S12" s="93"/>
      <c r="T12" s="92"/>
      <c r="U12" s="93"/>
      <c r="V12" s="93"/>
    </row>
    <row r="13" spans="1:22" ht="34.5" customHeight="1">
      <c r="A13" s="89" t="s">
        <v>45</v>
      </c>
      <c r="B13" s="89">
        <v>49</v>
      </c>
      <c r="C13" s="23">
        <f ca="1" t="shared" si="0"/>
        <v>5</v>
      </c>
      <c r="D13" s="94" t="s">
        <v>91</v>
      </c>
      <c r="E13" s="89" t="s">
        <v>39</v>
      </c>
      <c r="F13" s="89">
        <v>69</v>
      </c>
      <c r="G13" s="91" t="s">
        <v>92</v>
      </c>
      <c r="H13" s="93"/>
      <c r="I13" s="93"/>
      <c r="J13" s="92" t="s">
        <v>42</v>
      </c>
      <c r="K13" s="93"/>
      <c r="L13" s="93"/>
      <c r="M13" s="92" t="s">
        <v>43</v>
      </c>
      <c r="N13" s="93"/>
      <c r="O13" s="93"/>
      <c r="P13" s="92" t="s">
        <v>48</v>
      </c>
      <c r="Q13" s="93"/>
      <c r="R13" s="93"/>
      <c r="S13" s="92" t="s">
        <v>54</v>
      </c>
      <c r="T13" s="93"/>
      <c r="U13" s="92" t="s">
        <v>42</v>
      </c>
      <c r="V13" s="93"/>
    </row>
    <row r="14" spans="1:22" ht="34.5" customHeight="1">
      <c r="A14" s="89" t="s">
        <v>45</v>
      </c>
      <c r="B14" s="89">
        <v>85</v>
      </c>
      <c r="C14" s="23">
        <f ca="1" t="shared" si="0"/>
        <v>6</v>
      </c>
      <c r="D14" s="94" t="s">
        <v>93</v>
      </c>
      <c r="E14" s="89" t="s">
        <v>39</v>
      </c>
      <c r="F14" s="89">
        <v>69</v>
      </c>
      <c r="G14" s="91" t="s">
        <v>94</v>
      </c>
      <c r="H14" s="93"/>
      <c r="I14" s="93"/>
      <c r="J14" s="92" t="s">
        <v>54</v>
      </c>
      <c r="K14" s="93"/>
      <c r="L14" s="92"/>
      <c r="M14" s="93"/>
      <c r="N14" s="93"/>
      <c r="O14" s="92"/>
      <c r="P14" s="93"/>
      <c r="Q14" s="92"/>
      <c r="R14" s="93"/>
      <c r="S14" s="93"/>
      <c r="T14" s="92"/>
      <c r="U14" s="93"/>
      <c r="V14" s="93"/>
    </row>
    <row r="15" spans="4:16" ht="24" customHeight="1" thickBot="1">
      <c r="D15" s="95"/>
      <c r="E15" s="96"/>
      <c r="F15" s="96"/>
      <c r="G15" s="95"/>
      <c r="M15" s="223"/>
      <c r="N15" s="223"/>
      <c r="O15" s="223"/>
      <c r="P15" s="223"/>
    </row>
    <row r="16" spans="1:21" ht="24" customHeight="1" thickBot="1">
      <c r="A16" s="84" t="s">
        <v>8</v>
      </c>
      <c r="B16" s="84" t="s">
        <v>9</v>
      </c>
      <c r="C16" s="85" t="s">
        <v>10</v>
      </c>
      <c r="D16" s="85" t="s">
        <v>11</v>
      </c>
      <c r="E16" s="86" t="s">
        <v>12</v>
      </c>
      <c r="F16" s="97" t="s">
        <v>64</v>
      </c>
      <c r="G16" s="98" t="s">
        <v>14</v>
      </c>
      <c r="H16" s="99" t="s">
        <v>65</v>
      </c>
      <c r="I16" s="100" t="s">
        <v>66</v>
      </c>
      <c r="J16" s="100" t="s">
        <v>67</v>
      </c>
      <c r="K16" s="100" t="s">
        <v>68</v>
      </c>
      <c r="L16" s="101" t="s">
        <v>69</v>
      </c>
      <c r="M16" s="224" t="s">
        <v>72</v>
      </c>
      <c r="N16" s="225"/>
      <c r="O16" s="102" t="s">
        <v>73</v>
      </c>
      <c r="P16" s="212" t="s">
        <v>74</v>
      </c>
      <c r="Q16" s="213"/>
      <c r="S16" s="81"/>
      <c r="T16" s="222" t="s">
        <v>77</v>
      </c>
      <c r="U16" s="222"/>
    </row>
    <row r="17" spans="1:21" ht="27" customHeight="1" thickBot="1">
      <c r="A17" s="22" t="str">
        <f aca="true" ca="1" t="shared" si="1" ref="A17:B22">OFFSET(A17,-8,0)</f>
        <v>PDL</v>
      </c>
      <c r="B17" s="22">
        <f ca="1" t="shared" si="1"/>
        <v>53</v>
      </c>
      <c r="C17" s="41">
        <v>1</v>
      </c>
      <c r="D17" s="42" t="str">
        <f aca="true" ca="1" t="shared" si="2" ref="D17:E22">OFFSET(D17,-8,0)</f>
        <v>COURTIN Anaelle</v>
      </c>
      <c r="E17" s="22" t="str">
        <f ca="1" t="shared" si="2"/>
        <v>M</v>
      </c>
      <c r="F17" s="22">
        <v>40</v>
      </c>
      <c r="G17" s="42" t="str">
        <f aca="true" ca="1" t="shared" si="3" ref="G17:G22">OFFSET(G17,-8,0)</f>
        <v>DOJO CASTROGONTERIEN</v>
      </c>
      <c r="H17" s="103">
        <v>10</v>
      </c>
      <c r="I17" s="104">
        <v>10</v>
      </c>
      <c r="J17" s="104">
        <v>10</v>
      </c>
      <c r="K17" s="104">
        <v>10</v>
      </c>
      <c r="L17" s="105"/>
      <c r="M17" s="214">
        <f aca="true" t="shared" si="4" ref="M17:M22">SUM(H17:L17)</f>
        <v>40</v>
      </c>
      <c r="N17" s="215"/>
      <c r="O17" s="102"/>
      <c r="P17" s="212">
        <f aca="true" t="shared" si="5" ref="P17:P22">SUM(F17,M17)</f>
        <v>80</v>
      </c>
      <c r="Q17" s="213"/>
      <c r="T17" s="99" t="s">
        <v>78</v>
      </c>
      <c r="U17" s="101" t="s">
        <v>79</v>
      </c>
    </row>
    <row r="18" spans="1:21" ht="27" customHeight="1" thickBot="1">
      <c r="A18" s="22" t="str">
        <f ca="1" t="shared" si="1"/>
        <v>TBO</v>
      </c>
      <c r="B18" s="22">
        <f ca="1" t="shared" si="1"/>
        <v>37</v>
      </c>
      <c r="C18" s="41">
        <v>2</v>
      </c>
      <c r="D18" s="42" t="str">
        <f ca="1" t="shared" si="2"/>
        <v>NAULEAU Pauline</v>
      </c>
      <c r="E18" s="22" t="str">
        <f ca="1" t="shared" si="2"/>
        <v>M</v>
      </c>
      <c r="F18" s="22">
        <v>17</v>
      </c>
      <c r="G18" s="42" t="str">
        <f ca="1" t="shared" si="3"/>
        <v>J.C. RICHELAIS</v>
      </c>
      <c r="H18" s="106">
        <v>0</v>
      </c>
      <c r="I18" s="107">
        <v>0</v>
      </c>
      <c r="J18" s="107">
        <v>0</v>
      </c>
      <c r="K18" s="107">
        <v>0</v>
      </c>
      <c r="L18" s="108"/>
      <c r="M18" s="216">
        <f t="shared" si="4"/>
        <v>0</v>
      </c>
      <c r="N18" s="217"/>
      <c r="O18" s="102"/>
      <c r="P18" s="212">
        <f t="shared" si="5"/>
        <v>17</v>
      </c>
      <c r="Q18" s="213"/>
      <c r="T18" s="109">
        <v>7</v>
      </c>
      <c r="U18" s="110">
        <v>10</v>
      </c>
    </row>
    <row r="19" spans="1:17" ht="27" customHeight="1">
      <c r="A19" s="22" t="str">
        <f ca="1" t="shared" si="1"/>
        <v>PDL</v>
      </c>
      <c r="B19" s="22">
        <f ca="1" t="shared" si="1"/>
        <v>53</v>
      </c>
      <c r="C19" s="41">
        <v>3</v>
      </c>
      <c r="D19" s="42" t="str">
        <f ca="1" t="shared" si="2"/>
        <v>CHIRON Sarah</v>
      </c>
      <c r="E19" s="22" t="str">
        <f ca="1" t="shared" si="2"/>
        <v>M</v>
      </c>
      <c r="F19" s="22">
        <v>0</v>
      </c>
      <c r="G19" s="42" t="str">
        <f ca="1" t="shared" si="3"/>
        <v>DOJO CASTROGONTERIEN</v>
      </c>
      <c r="H19" s="106">
        <v>10</v>
      </c>
      <c r="I19" s="107">
        <v>0</v>
      </c>
      <c r="J19" s="107">
        <v>0</v>
      </c>
      <c r="K19" s="107">
        <v>10</v>
      </c>
      <c r="L19" s="108"/>
      <c r="M19" s="216">
        <f t="shared" si="4"/>
        <v>20</v>
      </c>
      <c r="N19" s="217"/>
      <c r="O19" s="111"/>
      <c r="P19" s="212">
        <f t="shared" si="5"/>
        <v>20</v>
      </c>
      <c r="Q19" s="213"/>
    </row>
    <row r="20" spans="1:17" ht="27" customHeight="1">
      <c r="A20" s="22" t="str">
        <f ca="1" t="shared" si="1"/>
        <v>PDL</v>
      </c>
      <c r="B20" s="22">
        <f ca="1" t="shared" si="1"/>
        <v>72</v>
      </c>
      <c r="C20" s="41">
        <v>4</v>
      </c>
      <c r="D20" s="42" t="str">
        <f ca="1" t="shared" si="2"/>
        <v>PAPIN Lucie</v>
      </c>
      <c r="E20" s="22" t="str">
        <f ca="1" t="shared" si="2"/>
        <v>M</v>
      </c>
      <c r="F20" s="22">
        <v>30</v>
      </c>
      <c r="G20" s="42" t="str">
        <f ca="1" t="shared" si="3"/>
        <v>US PRECIGNE</v>
      </c>
      <c r="H20" s="106">
        <v>0</v>
      </c>
      <c r="I20" s="107">
        <v>0</v>
      </c>
      <c r="J20" s="107">
        <v>0</v>
      </c>
      <c r="K20" s="107">
        <v>10</v>
      </c>
      <c r="L20" s="108"/>
      <c r="M20" s="216">
        <f t="shared" si="4"/>
        <v>10</v>
      </c>
      <c r="N20" s="217"/>
      <c r="O20" s="102"/>
      <c r="P20" s="212">
        <f t="shared" si="5"/>
        <v>40</v>
      </c>
      <c r="Q20" s="213"/>
    </row>
    <row r="21" spans="1:17" ht="27" customHeight="1">
      <c r="A21" s="22" t="str">
        <f ca="1" t="shared" si="1"/>
        <v>PDL</v>
      </c>
      <c r="B21" s="22">
        <f ca="1" t="shared" si="1"/>
        <v>49</v>
      </c>
      <c r="C21" s="41">
        <v>5</v>
      </c>
      <c r="D21" s="112" t="str">
        <f ca="1" t="shared" si="2"/>
        <v>GAREL Salome</v>
      </c>
      <c r="E21" s="22" t="str">
        <f ca="1" t="shared" si="2"/>
        <v>M</v>
      </c>
      <c r="F21" s="22">
        <v>20</v>
      </c>
      <c r="G21" s="42" t="str">
        <f ca="1" t="shared" si="3"/>
        <v>J.C. DU BASSIN SAUMUROIS</v>
      </c>
      <c r="H21" s="106">
        <v>0</v>
      </c>
      <c r="I21" s="107">
        <v>10</v>
      </c>
      <c r="J21" s="107">
        <v>10</v>
      </c>
      <c r="K21" s="107">
        <v>10</v>
      </c>
      <c r="L21" s="108">
        <v>0</v>
      </c>
      <c r="M21" s="216">
        <f t="shared" si="4"/>
        <v>30</v>
      </c>
      <c r="N21" s="217"/>
      <c r="O21" s="102"/>
      <c r="P21" s="212">
        <f t="shared" si="5"/>
        <v>50</v>
      </c>
      <c r="Q21" s="213"/>
    </row>
    <row r="22" spans="1:17" ht="27" customHeight="1" thickBot="1">
      <c r="A22" s="22" t="str">
        <f ca="1" t="shared" si="1"/>
        <v>PDL</v>
      </c>
      <c r="B22" s="22">
        <f ca="1" t="shared" si="1"/>
        <v>85</v>
      </c>
      <c r="C22" s="41">
        <v>6</v>
      </c>
      <c r="D22" s="112" t="str">
        <f ca="1" t="shared" si="2"/>
        <v>JOUTEAU Alexane</v>
      </c>
      <c r="E22" s="22" t="str">
        <f ca="1" t="shared" si="2"/>
        <v>M</v>
      </c>
      <c r="F22" s="22">
        <v>90</v>
      </c>
      <c r="G22" s="42" t="str">
        <f ca="1" t="shared" si="3"/>
        <v>JUDO CLUB LES HERBIERS</v>
      </c>
      <c r="H22" s="113">
        <v>10</v>
      </c>
      <c r="I22" s="114" t="s">
        <v>76</v>
      </c>
      <c r="J22" s="114"/>
      <c r="K22" s="114"/>
      <c r="L22" s="115"/>
      <c r="M22" s="210">
        <f t="shared" si="4"/>
        <v>10</v>
      </c>
      <c r="N22" s="211"/>
      <c r="O22" s="102"/>
      <c r="P22" s="218">
        <f t="shared" si="5"/>
        <v>100</v>
      </c>
      <c r="Q22" s="213"/>
    </row>
    <row r="23" spans="3:14" ht="11.25">
      <c r="C23" s="72"/>
      <c r="D23" s="116"/>
      <c r="E23" s="116"/>
      <c r="F23" s="116"/>
      <c r="G23" s="116"/>
      <c r="H23" s="116"/>
      <c r="I23" s="116"/>
      <c r="J23" s="116"/>
      <c r="K23" s="116"/>
      <c r="L23" s="116"/>
      <c r="N23" s="72" t="s">
        <v>80</v>
      </c>
    </row>
    <row r="24" spans="3:22" ht="11.25" hidden="1">
      <c r="C24" s="76">
        <f>COUNT(H17:L22)/2</f>
        <v>11</v>
      </c>
      <c r="G24" s="117" t="s">
        <v>81</v>
      </c>
      <c r="H24" s="118">
        <v>1</v>
      </c>
      <c r="I24" s="118">
        <v>2</v>
      </c>
      <c r="J24" s="118">
        <v>3</v>
      </c>
      <c r="K24" s="118">
        <v>4</v>
      </c>
      <c r="L24" s="118"/>
      <c r="M24" s="118">
        <v>5</v>
      </c>
      <c r="N24" s="118">
        <v>6</v>
      </c>
      <c r="O24" s="118"/>
      <c r="P24" s="118">
        <v>7</v>
      </c>
      <c r="Q24" s="118"/>
      <c r="R24" s="118">
        <v>8</v>
      </c>
      <c r="S24" s="118">
        <v>9</v>
      </c>
      <c r="T24" s="118"/>
      <c r="U24" s="118">
        <v>10</v>
      </c>
      <c r="V24" s="118">
        <v>11</v>
      </c>
    </row>
    <row r="25" spans="7:22" ht="11.25" hidden="1">
      <c r="G25" s="117" t="s">
        <v>82</v>
      </c>
      <c r="H25" s="118">
        <v>1</v>
      </c>
      <c r="I25" s="118">
        <v>1</v>
      </c>
      <c r="J25" s="118">
        <v>1</v>
      </c>
      <c r="K25" s="118">
        <v>2</v>
      </c>
      <c r="L25" s="118"/>
      <c r="M25" s="118">
        <v>2</v>
      </c>
      <c r="N25" s="118">
        <v>3</v>
      </c>
      <c r="O25" s="118"/>
      <c r="P25" s="118">
        <v>3</v>
      </c>
      <c r="Q25" s="118"/>
      <c r="R25" s="118">
        <v>3</v>
      </c>
      <c r="S25" s="118">
        <v>3</v>
      </c>
      <c r="T25" s="118"/>
      <c r="U25" s="118">
        <v>4</v>
      </c>
      <c r="V25" s="118">
        <v>4</v>
      </c>
    </row>
    <row r="26" spans="7:22" ht="11.25" hidden="1">
      <c r="G26" s="117" t="s">
        <v>83</v>
      </c>
      <c r="H26" s="118">
        <v>1</v>
      </c>
      <c r="I26" s="118">
        <v>1</v>
      </c>
      <c r="J26" s="118">
        <v>1</v>
      </c>
      <c r="K26" s="118">
        <v>2</v>
      </c>
      <c r="L26" s="118"/>
      <c r="M26" s="118">
        <v>2</v>
      </c>
      <c r="N26" s="118">
        <v>2</v>
      </c>
      <c r="O26" s="118"/>
      <c r="P26" s="118">
        <v>3</v>
      </c>
      <c r="Q26" s="118"/>
      <c r="R26" s="118">
        <v>4</v>
      </c>
      <c r="S26" s="118">
        <v>4</v>
      </c>
      <c r="T26" s="118"/>
      <c r="U26" s="118">
        <v>5</v>
      </c>
      <c r="V26" s="118">
        <v>4</v>
      </c>
    </row>
  </sheetData>
  <sheetProtection formatCells="0"/>
  <mergeCells count="22">
    <mergeCell ref="T16:U16"/>
    <mergeCell ref="P1:R1"/>
    <mergeCell ref="M15:P15"/>
    <mergeCell ref="P16:Q16"/>
    <mergeCell ref="R2:R3"/>
    <mergeCell ref="M16:N16"/>
    <mergeCell ref="G4:G6"/>
    <mergeCell ref="K2:N2"/>
    <mergeCell ref="M21:N21"/>
    <mergeCell ref="P17:Q17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Z34"/>
  <sheetViews>
    <sheetView zoomScale="71" zoomScaleNormal="71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19" bestFit="1" customWidth="1"/>
    <col min="2" max="2" width="5.140625" style="119" bestFit="1" customWidth="1"/>
    <col min="3" max="3" width="4.421875" style="122" bestFit="1" customWidth="1"/>
    <col min="4" max="4" width="22.140625" style="121" customWidth="1"/>
    <col min="5" max="5" width="3.140625" style="121" customWidth="1"/>
    <col min="6" max="6" width="7.7109375" style="119" customWidth="1"/>
    <col min="7" max="7" width="19.421875" style="121" customWidth="1"/>
    <col min="8" max="32" width="4.00390625" style="121" customWidth="1"/>
    <col min="33" max="33" width="4.00390625" style="119" hidden="1" customWidth="1"/>
    <col min="34" max="34" width="4.00390625" style="119" customWidth="1"/>
    <col min="35" max="37" width="4.00390625" style="119" hidden="1" customWidth="1"/>
    <col min="38" max="38" width="4.00390625" style="119" customWidth="1"/>
    <col min="39" max="40" width="4.00390625" style="119" hidden="1" customWidth="1"/>
    <col min="41" max="41" width="4.00390625" style="119" customWidth="1"/>
    <col min="42" max="47" width="4.00390625" style="119" hidden="1" customWidth="1"/>
    <col min="48" max="51" width="4.00390625" style="119" customWidth="1"/>
    <col min="52" max="52" width="4.00390625" style="119" hidden="1" customWidth="1"/>
    <col min="53" max="16384" width="11.421875" style="121" customWidth="1"/>
  </cols>
  <sheetData>
    <row r="1" spans="3:22" ht="13.5" thickBot="1">
      <c r="C1" s="120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90" t="s">
        <v>0</v>
      </c>
      <c r="Q1" s="190"/>
      <c r="R1" s="190"/>
      <c r="S1" s="3"/>
      <c r="T1" s="3"/>
      <c r="U1" s="3"/>
      <c r="V1" s="5"/>
    </row>
    <row r="2" spans="6:22" ht="16.5" customHeight="1" thickBot="1">
      <c r="F2" s="7" t="s">
        <v>1</v>
      </c>
      <c r="G2" s="78" t="s">
        <v>95</v>
      </c>
      <c r="H2" s="3"/>
      <c r="I2" s="3"/>
      <c r="J2" s="9" t="s">
        <v>3</v>
      </c>
      <c r="K2" s="226">
        <f ca="1">TODAY()</f>
        <v>41341</v>
      </c>
      <c r="L2" s="226"/>
      <c r="M2" s="226"/>
      <c r="N2" s="226"/>
      <c r="O2" s="3"/>
      <c r="P2" s="192" t="s">
        <v>96</v>
      </c>
      <c r="Q2" s="192"/>
      <c r="R2" s="194"/>
      <c r="S2" s="3"/>
      <c r="V2" s="5"/>
    </row>
    <row r="3" spans="6:22" ht="13.5" customHeight="1" thickBot="1">
      <c r="F3" s="5"/>
      <c r="G3" s="3"/>
      <c r="H3" s="123"/>
      <c r="I3" s="123"/>
      <c r="J3" s="3"/>
      <c r="K3" s="3"/>
      <c r="L3" s="3"/>
      <c r="M3" s="3"/>
      <c r="N3" s="3"/>
      <c r="O3" s="3"/>
      <c r="P3" s="193"/>
      <c r="Q3" s="193"/>
      <c r="R3" s="195"/>
      <c r="S3" s="3"/>
      <c r="T3" s="3"/>
      <c r="U3" s="3"/>
      <c r="V3" s="5"/>
    </row>
    <row r="4" spans="6:22" ht="12.75">
      <c r="F4" s="121"/>
      <c r="G4" s="1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3" t="s">
        <v>6</v>
      </c>
      <c r="G5" s="14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24"/>
      <c r="X7" s="124"/>
      <c r="Y7" s="124"/>
      <c r="Z7" s="124"/>
      <c r="AA7" s="124"/>
      <c r="AB7" s="124"/>
      <c r="AC7" s="124"/>
      <c r="AD7" s="125"/>
      <c r="AE7" s="125"/>
      <c r="AF7" s="125"/>
    </row>
    <row r="8" spans="1:52" s="33" customFormat="1" ht="14.25" customHeight="1">
      <c r="A8" s="41" t="s">
        <v>8</v>
      </c>
      <c r="B8" s="41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26" t="s">
        <v>22</v>
      </c>
      <c r="I8" s="126" t="s">
        <v>97</v>
      </c>
      <c r="J8" s="126" t="s">
        <v>29</v>
      </c>
      <c r="K8" s="126" t="s">
        <v>98</v>
      </c>
      <c r="L8" s="126" t="s">
        <v>99</v>
      </c>
      <c r="M8" s="126" t="s">
        <v>32</v>
      </c>
      <c r="N8" s="126" t="s">
        <v>100</v>
      </c>
      <c r="O8" s="126" t="s">
        <v>21</v>
      </c>
      <c r="P8" s="126" t="s">
        <v>16</v>
      </c>
      <c r="Q8" s="126" t="s">
        <v>101</v>
      </c>
      <c r="R8" s="126" t="s">
        <v>26</v>
      </c>
      <c r="S8" s="127" t="s">
        <v>15</v>
      </c>
      <c r="T8" s="127" t="s">
        <v>102</v>
      </c>
      <c r="U8" s="127" t="s">
        <v>28</v>
      </c>
      <c r="V8" s="126" t="s">
        <v>103</v>
      </c>
      <c r="W8" s="126" t="s">
        <v>30</v>
      </c>
      <c r="X8" s="127" t="s">
        <v>104</v>
      </c>
      <c r="Y8" s="127" t="s">
        <v>105</v>
      </c>
      <c r="Z8" s="127" t="s">
        <v>19</v>
      </c>
      <c r="AA8" s="126" t="s">
        <v>33</v>
      </c>
      <c r="AB8" s="127" t="s">
        <v>34</v>
      </c>
      <c r="AC8" s="127" t="s">
        <v>106</v>
      </c>
      <c r="AD8" s="128" t="s">
        <v>107</v>
      </c>
      <c r="AE8" s="129" t="s">
        <v>108</v>
      </c>
      <c r="AF8" s="130" t="s">
        <v>109</v>
      </c>
      <c r="AG8" s="21" t="s">
        <v>18</v>
      </c>
      <c r="AH8" s="131" t="s">
        <v>110</v>
      </c>
      <c r="AI8" s="21" t="s">
        <v>111</v>
      </c>
      <c r="AJ8" s="21" t="s">
        <v>112</v>
      </c>
      <c r="AK8" s="21" t="s">
        <v>25</v>
      </c>
      <c r="AL8" s="131" t="s">
        <v>20</v>
      </c>
      <c r="AM8" s="21" t="s">
        <v>23</v>
      </c>
      <c r="AN8" s="21" t="s">
        <v>17</v>
      </c>
      <c r="AO8" s="19" t="s">
        <v>27</v>
      </c>
      <c r="AP8" s="21" t="s">
        <v>24</v>
      </c>
      <c r="AQ8" s="21" t="s">
        <v>113</v>
      </c>
      <c r="AR8" s="21" t="s">
        <v>114</v>
      </c>
      <c r="AS8" s="21" t="s">
        <v>35</v>
      </c>
      <c r="AT8" s="21" t="s">
        <v>115</v>
      </c>
      <c r="AU8" s="21" t="s">
        <v>116</v>
      </c>
      <c r="AV8" s="19" t="s">
        <v>117</v>
      </c>
      <c r="AW8" s="19" t="s">
        <v>31</v>
      </c>
      <c r="AX8" s="19" t="s">
        <v>118</v>
      </c>
      <c r="AY8" s="19" t="s">
        <v>119</v>
      </c>
      <c r="AZ8" s="21" t="s">
        <v>120</v>
      </c>
    </row>
    <row r="9" spans="1:52" s="135" customFormat="1" ht="24.75" customHeight="1">
      <c r="A9" s="22" t="s">
        <v>45</v>
      </c>
      <c r="B9" s="22">
        <v>72</v>
      </c>
      <c r="C9" s="23">
        <f aca="true" ca="1" t="shared" si="0" ref="C9:C18">OFFSET(C9,12,0)</f>
        <v>1</v>
      </c>
      <c r="D9" s="132" t="s">
        <v>121</v>
      </c>
      <c r="E9" s="22" t="s">
        <v>39</v>
      </c>
      <c r="F9" s="22">
        <v>45</v>
      </c>
      <c r="G9" s="25" t="s">
        <v>53</v>
      </c>
      <c r="H9" s="27" t="s">
        <v>42</v>
      </c>
      <c r="I9" s="26"/>
      <c r="J9" s="26"/>
      <c r="K9" s="26"/>
      <c r="L9" s="26"/>
      <c r="M9" s="27" t="s">
        <v>48</v>
      </c>
      <c r="N9" s="26"/>
      <c r="O9" s="26"/>
      <c r="P9" s="26"/>
      <c r="Q9" s="26"/>
      <c r="R9" s="27" t="s">
        <v>42</v>
      </c>
      <c r="S9" s="26"/>
      <c r="T9" s="26"/>
      <c r="U9" s="26"/>
      <c r="V9" s="26"/>
      <c r="W9" s="27" t="s">
        <v>42</v>
      </c>
      <c r="X9" s="26"/>
      <c r="Y9" s="26"/>
      <c r="Z9" s="26"/>
      <c r="AA9" s="27" t="s">
        <v>48</v>
      </c>
      <c r="AB9" s="26"/>
      <c r="AC9" s="26"/>
      <c r="AD9" s="26"/>
      <c r="AE9" s="26"/>
      <c r="AF9" s="26"/>
      <c r="AG9" s="133"/>
      <c r="AH9" s="133"/>
      <c r="AI9" s="133"/>
      <c r="AJ9" s="133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</row>
    <row r="10" spans="1:52" s="33" customFormat="1" ht="24.75" customHeight="1">
      <c r="A10" s="22" t="s">
        <v>36</v>
      </c>
      <c r="B10" s="22">
        <v>28</v>
      </c>
      <c r="C10" s="23">
        <f ca="1" t="shared" si="0"/>
        <v>2</v>
      </c>
      <c r="D10" s="132" t="s">
        <v>122</v>
      </c>
      <c r="E10" s="22" t="s">
        <v>39</v>
      </c>
      <c r="F10" s="22">
        <v>47</v>
      </c>
      <c r="G10" s="25" t="s">
        <v>123</v>
      </c>
      <c r="H10" s="26"/>
      <c r="I10" s="26"/>
      <c r="J10" s="27" t="s">
        <v>48</v>
      </c>
      <c r="K10" s="26"/>
      <c r="L10" s="26"/>
      <c r="M10" s="26"/>
      <c r="N10" s="26"/>
      <c r="O10" s="27" t="s">
        <v>48</v>
      </c>
      <c r="P10" s="26"/>
      <c r="Q10" s="26"/>
      <c r="R10" s="26"/>
      <c r="S10" s="27"/>
      <c r="T10" s="26"/>
      <c r="U10" s="26"/>
      <c r="V10" s="26"/>
      <c r="W10" s="26"/>
      <c r="X10" s="26"/>
      <c r="Y10" s="27"/>
      <c r="Z10" s="26"/>
      <c r="AA10" s="26"/>
      <c r="AB10" s="27"/>
      <c r="AC10" s="26"/>
      <c r="AD10" s="26"/>
      <c r="AE10" s="26"/>
      <c r="AF10" s="26"/>
      <c r="AG10" s="133"/>
      <c r="AH10" s="134"/>
      <c r="AI10" s="134"/>
      <c r="AJ10" s="134"/>
      <c r="AK10" s="133"/>
      <c r="AL10" s="134"/>
      <c r="AM10" s="134"/>
      <c r="AN10" s="134"/>
      <c r="AO10" s="134"/>
      <c r="AP10" s="134"/>
      <c r="AQ10" s="133"/>
      <c r="AR10" s="133"/>
      <c r="AS10" s="134"/>
      <c r="AT10" s="134"/>
      <c r="AU10" s="134"/>
      <c r="AV10" s="134"/>
      <c r="AW10" s="134"/>
      <c r="AX10" s="134"/>
      <c r="AY10" s="134"/>
      <c r="AZ10" s="134"/>
    </row>
    <row r="11" spans="1:52" s="33" customFormat="1" ht="24.75" customHeight="1">
      <c r="A11" s="22" t="s">
        <v>57</v>
      </c>
      <c r="B11" s="22">
        <v>56</v>
      </c>
      <c r="C11" s="23">
        <f ca="1" t="shared" si="0"/>
        <v>3</v>
      </c>
      <c r="D11" s="132" t="s">
        <v>124</v>
      </c>
      <c r="E11" s="22" t="s">
        <v>39</v>
      </c>
      <c r="F11" s="22">
        <v>47</v>
      </c>
      <c r="G11" s="25" t="s">
        <v>125</v>
      </c>
      <c r="H11" s="27" t="s">
        <v>42</v>
      </c>
      <c r="I11" s="26"/>
      <c r="J11" s="26"/>
      <c r="K11" s="26"/>
      <c r="L11" s="26"/>
      <c r="M11" s="26"/>
      <c r="N11" s="26"/>
      <c r="O11" s="26"/>
      <c r="P11" s="27" t="s">
        <v>48</v>
      </c>
      <c r="Q11" s="26"/>
      <c r="R11" s="26"/>
      <c r="S11" s="26"/>
      <c r="T11" s="26"/>
      <c r="U11" s="27"/>
      <c r="V11" s="26"/>
      <c r="W11" s="26"/>
      <c r="X11" s="26"/>
      <c r="Y11" s="26"/>
      <c r="Z11" s="27"/>
      <c r="AA11" s="26"/>
      <c r="AB11" s="26"/>
      <c r="AC11" s="26"/>
      <c r="AD11" s="27"/>
      <c r="AE11" s="26"/>
      <c r="AF11" s="26"/>
      <c r="AG11" s="134"/>
      <c r="AH11" s="134"/>
      <c r="AI11" s="134"/>
      <c r="AJ11" s="134"/>
      <c r="AK11" s="133"/>
      <c r="AL11" s="134"/>
      <c r="AM11" s="134"/>
      <c r="AN11" s="134"/>
      <c r="AO11" s="134"/>
      <c r="AP11" s="134"/>
      <c r="AQ11" s="134"/>
      <c r="AR11" s="134"/>
      <c r="AS11" s="133"/>
      <c r="AT11" s="133"/>
      <c r="AU11" s="133"/>
      <c r="AV11" s="134"/>
      <c r="AW11" s="134"/>
      <c r="AX11" s="134"/>
      <c r="AY11" s="134"/>
      <c r="AZ11" s="134"/>
    </row>
    <row r="12" spans="1:52" s="33" customFormat="1" ht="24.75" customHeight="1">
      <c r="A12" s="22" t="s">
        <v>45</v>
      </c>
      <c r="B12" s="22">
        <v>49</v>
      </c>
      <c r="C12" s="23">
        <f ca="1" t="shared" si="0"/>
        <v>4</v>
      </c>
      <c r="D12" s="136" t="s">
        <v>126</v>
      </c>
      <c r="E12" s="22" t="s">
        <v>39</v>
      </c>
      <c r="F12" s="22">
        <v>48</v>
      </c>
      <c r="G12" s="25" t="s">
        <v>127</v>
      </c>
      <c r="H12" s="26"/>
      <c r="I12" s="26"/>
      <c r="J12" s="27" t="s">
        <v>42</v>
      </c>
      <c r="K12" s="26"/>
      <c r="L12" s="26"/>
      <c r="M12" s="26"/>
      <c r="N12" s="27" t="s">
        <v>48</v>
      </c>
      <c r="O12" s="26"/>
      <c r="P12" s="26"/>
      <c r="Q12" s="26"/>
      <c r="R12" s="27" t="s">
        <v>48</v>
      </c>
      <c r="S12" s="26"/>
      <c r="T12" s="26"/>
      <c r="U12" s="26"/>
      <c r="V12" s="27" t="s">
        <v>42</v>
      </c>
      <c r="W12" s="26"/>
      <c r="X12" s="26"/>
      <c r="Y12" s="26"/>
      <c r="Z12" s="26"/>
      <c r="AA12" s="26"/>
      <c r="AB12" s="26"/>
      <c r="AC12" s="26"/>
      <c r="AD12" s="26"/>
      <c r="AE12" s="27"/>
      <c r="AF12" s="26"/>
      <c r="AG12" s="134"/>
      <c r="AH12" s="134"/>
      <c r="AI12" s="134"/>
      <c r="AJ12" s="134"/>
      <c r="AK12" s="134"/>
      <c r="AL12" s="133"/>
      <c r="AM12" s="133"/>
      <c r="AN12" s="133"/>
      <c r="AO12" s="134"/>
      <c r="AP12" s="134"/>
      <c r="AQ12" s="134"/>
      <c r="AR12" s="134"/>
      <c r="AS12" s="133"/>
      <c r="AT12" s="134"/>
      <c r="AU12" s="134"/>
      <c r="AV12" s="134"/>
      <c r="AW12" s="134"/>
      <c r="AX12" s="134"/>
      <c r="AY12" s="134"/>
      <c r="AZ12" s="134"/>
    </row>
    <row r="13" spans="1:52" s="33" customFormat="1" ht="24.75" customHeight="1">
      <c r="A13" s="22" t="s">
        <v>45</v>
      </c>
      <c r="B13" s="22">
        <v>49</v>
      </c>
      <c r="C13" s="23">
        <f ca="1" t="shared" si="0"/>
        <v>5</v>
      </c>
      <c r="D13" s="132" t="s">
        <v>128</v>
      </c>
      <c r="E13" s="22" t="s">
        <v>39</v>
      </c>
      <c r="F13" s="22">
        <v>49</v>
      </c>
      <c r="G13" s="25" t="s">
        <v>129</v>
      </c>
      <c r="H13" s="26"/>
      <c r="I13" s="26"/>
      <c r="J13" s="26"/>
      <c r="K13" s="27" t="s">
        <v>51</v>
      </c>
      <c r="L13" s="26"/>
      <c r="M13" s="26"/>
      <c r="N13" s="26"/>
      <c r="O13" s="26"/>
      <c r="P13" s="27" t="s">
        <v>88</v>
      </c>
      <c r="Q13" s="26"/>
      <c r="R13" s="26"/>
      <c r="S13" s="26"/>
      <c r="T13" s="26"/>
      <c r="U13" s="26"/>
      <c r="V13" s="26"/>
      <c r="W13" s="27" t="s">
        <v>48</v>
      </c>
      <c r="X13" s="26"/>
      <c r="Y13" s="26"/>
      <c r="Z13" s="26"/>
      <c r="AA13" s="26"/>
      <c r="AB13" s="27"/>
      <c r="AC13" s="26"/>
      <c r="AD13" s="26"/>
      <c r="AE13" s="26"/>
      <c r="AF13" s="27"/>
      <c r="AG13" s="134"/>
      <c r="AH13" s="134"/>
      <c r="AI13" s="134"/>
      <c r="AJ13" s="134"/>
      <c r="AK13" s="134"/>
      <c r="AL13" s="133"/>
      <c r="AM13" s="134"/>
      <c r="AN13" s="134"/>
      <c r="AO13" s="133" t="s">
        <v>48</v>
      </c>
      <c r="AP13" s="133"/>
      <c r="AQ13" s="134"/>
      <c r="AR13" s="134"/>
      <c r="AS13" s="134"/>
      <c r="AT13" s="134"/>
      <c r="AU13" s="134"/>
      <c r="AV13" s="133" t="s">
        <v>88</v>
      </c>
      <c r="AW13" s="134"/>
      <c r="AX13" s="134"/>
      <c r="AY13" s="134"/>
      <c r="AZ13" s="134"/>
    </row>
    <row r="14" spans="1:52" s="33" customFormat="1" ht="24.75" customHeight="1">
      <c r="A14" s="22" t="s">
        <v>45</v>
      </c>
      <c r="B14" s="22">
        <v>49</v>
      </c>
      <c r="C14" s="23">
        <f ca="1" t="shared" si="0"/>
        <v>6</v>
      </c>
      <c r="D14" s="132" t="s">
        <v>130</v>
      </c>
      <c r="E14" s="22" t="s">
        <v>39</v>
      </c>
      <c r="F14" s="22">
        <v>50</v>
      </c>
      <c r="G14" s="25" t="s">
        <v>129</v>
      </c>
      <c r="H14" s="26"/>
      <c r="I14" s="26"/>
      <c r="J14" s="26"/>
      <c r="K14" s="26"/>
      <c r="L14" s="26"/>
      <c r="M14" s="27" t="s">
        <v>42</v>
      </c>
      <c r="N14" s="26"/>
      <c r="O14" s="26"/>
      <c r="P14" s="26"/>
      <c r="Q14" s="27" t="s">
        <v>42</v>
      </c>
      <c r="R14" s="26"/>
      <c r="S14" s="27"/>
      <c r="T14" s="26"/>
      <c r="U14" s="26"/>
      <c r="V14" s="26"/>
      <c r="W14" s="26"/>
      <c r="X14" s="26"/>
      <c r="Y14" s="26"/>
      <c r="Z14" s="27"/>
      <c r="AA14" s="26"/>
      <c r="AB14" s="26"/>
      <c r="AC14" s="27"/>
      <c r="AD14" s="26"/>
      <c r="AE14" s="26"/>
      <c r="AF14" s="26"/>
      <c r="AG14" s="134"/>
      <c r="AH14" s="134"/>
      <c r="AI14" s="134"/>
      <c r="AJ14" s="134"/>
      <c r="AK14" s="134"/>
      <c r="AL14" s="134"/>
      <c r="AM14" s="133"/>
      <c r="AN14" s="134"/>
      <c r="AO14" s="133" t="s">
        <v>42</v>
      </c>
      <c r="AP14" s="134"/>
      <c r="AQ14" s="134"/>
      <c r="AR14" s="134"/>
      <c r="AS14" s="134"/>
      <c r="AT14" s="134"/>
      <c r="AU14" s="134"/>
      <c r="AV14" s="134"/>
      <c r="AW14" s="133" t="s">
        <v>48</v>
      </c>
      <c r="AX14" s="133" t="s">
        <v>42</v>
      </c>
      <c r="AY14" s="134"/>
      <c r="AZ14" s="134"/>
    </row>
    <row r="15" spans="1:52" s="33" customFormat="1" ht="24.75" customHeight="1">
      <c r="A15" s="22" t="s">
        <v>45</v>
      </c>
      <c r="B15" s="22">
        <v>53</v>
      </c>
      <c r="C15" s="23">
        <f ca="1" t="shared" si="0"/>
        <v>7</v>
      </c>
      <c r="D15" s="132" t="s">
        <v>131</v>
      </c>
      <c r="E15" s="22" t="s">
        <v>39</v>
      </c>
      <c r="F15" s="22">
        <v>50</v>
      </c>
      <c r="G15" s="25" t="s">
        <v>132</v>
      </c>
      <c r="H15" s="26"/>
      <c r="I15" s="26"/>
      <c r="J15" s="26"/>
      <c r="K15" s="26"/>
      <c r="L15" s="27" t="s">
        <v>42</v>
      </c>
      <c r="M15" s="26"/>
      <c r="N15" s="26"/>
      <c r="O15" s="27" t="s">
        <v>42</v>
      </c>
      <c r="P15" s="26"/>
      <c r="Q15" s="26"/>
      <c r="R15" s="26"/>
      <c r="S15" s="26"/>
      <c r="T15" s="26"/>
      <c r="U15" s="27"/>
      <c r="V15" s="26"/>
      <c r="W15" s="26"/>
      <c r="X15" s="27"/>
      <c r="Y15" s="26"/>
      <c r="Z15" s="26"/>
      <c r="AA15" s="27" t="s">
        <v>42</v>
      </c>
      <c r="AB15" s="26"/>
      <c r="AC15" s="26"/>
      <c r="AD15" s="26"/>
      <c r="AE15" s="26"/>
      <c r="AF15" s="26"/>
      <c r="AG15" s="134"/>
      <c r="AH15" s="134"/>
      <c r="AI15" s="134"/>
      <c r="AJ15" s="134"/>
      <c r="AK15" s="134"/>
      <c r="AL15" s="134"/>
      <c r="AM15" s="134"/>
      <c r="AN15" s="133"/>
      <c r="AO15" s="134"/>
      <c r="AP15" s="133"/>
      <c r="AQ15" s="134"/>
      <c r="AR15" s="134"/>
      <c r="AS15" s="134"/>
      <c r="AT15" s="134"/>
      <c r="AU15" s="134"/>
      <c r="AV15" s="134"/>
      <c r="AW15" s="133" t="s">
        <v>51</v>
      </c>
      <c r="AX15" s="134"/>
      <c r="AY15" s="133" t="s">
        <v>49</v>
      </c>
      <c r="AZ15" s="134"/>
    </row>
    <row r="16" spans="1:52" s="33" customFormat="1" ht="24.75" customHeight="1">
      <c r="A16" s="22" t="s">
        <v>45</v>
      </c>
      <c r="B16" s="22">
        <v>53</v>
      </c>
      <c r="C16" s="23">
        <f ca="1" t="shared" si="0"/>
        <v>8</v>
      </c>
      <c r="D16" s="132" t="s">
        <v>133</v>
      </c>
      <c r="E16" s="22" t="s">
        <v>39</v>
      </c>
      <c r="F16" s="22">
        <v>51</v>
      </c>
      <c r="G16" s="25" t="s">
        <v>134</v>
      </c>
      <c r="H16" s="26"/>
      <c r="I16" s="27" t="s">
        <v>42</v>
      </c>
      <c r="J16" s="26"/>
      <c r="K16" s="26"/>
      <c r="L16" s="26"/>
      <c r="M16" s="26"/>
      <c r="N16" s="27" t="s">
        <v>42</v>
      </c>
      <c r="O16" s="26"/>
      <c r="P16" s="26"/>
      <c r="Q16" s="26"/>
      <c r="R16" s="26"/>
      <c r="S16" s="26"/>
      <c r="T16" s="27"/>
      <c r="U16" s="26"/>
      <c r="V16" s="26"/>
      <c r="W16" s="26"/>
      <c r="X16" s="26"/>
      <c r="Y16" s="27"/>
      <c r="Z16" s="26"/>
      <c r="AA16" s="26"/>
      <c r="AB16" s="26"/>
      <c r="AC16" s="26"/>
      <c r="AD16" s="27"/>
      <c r="AE16" s="26"/>
      <c r="AF16" s="26"/>
      <c r="AG16" s="134"/>
      <c r="AH16" s="133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3" t="s">
        <v>42</v>
      </c>
      <c r="AW16" s="134"/>
      <c r="AX16" s="133" t="s">
        <v>42</v>
      </c>
      <c r="AY16" s="133" t="s">
        <v>51</v>
      </c>
      <c r="AZ16" s="134"/>
    </row>
    <row r="17" spans="1:52" s="33" customFormat="1" ht="24.75" customHeight="1">
      <c r="A17" s="22" t="s">
        <v>45</v>
      </c>
      <c r="B17" s="22">
        <v>49</v>
      </c>
      <c r="C17" s="23">
        <f ca="1" t="shared" si="0"/>
        <v>9</v>
      </c>
      <c r="D17" s="132" t="s">
        <v>135</v>
      </c>
      <c r="E17" s="22" t="s">
        <v>39</v>
      </c>
      <c r="F17" s="22">
        <v>52</v>
      </c>
      <c r="G17" s="25" t="s">
        <v>136</v>
      </c>
      <c r="H17" s="26"/>
      <c r="I17" s="26"/>
      <c r="J17" s="26"/>
      <c r="K17" s="27" t="s">
        <v>88</v>
      </c>
      <c r="L17" s="26"/>
      <c r="M17" s="26"/>
      <c r="N17" s="26"/>
      <c r="O17" s="26"/>
      <c r="P17" s="26"/>
      <c r="Q17" s="27" t="s">
        <v>48</v>
      </c>
      <c r="R17" s="26"/>
      <c r="S17" s="26"/>
      <c r="T17" s="27"/>
      <c r="U17" s="26"/>
      <c r="V17" s="26"/>
      <c r="W17" s="26"/>
      <c r="X17" s="27"/>
      <c r="Y17" s="26"/>
      <c r="Z17" s="26"/>
      <c r="AA17" s="26"/>
      <c r="AB17" s="26"/>
      <c r="AC17" s="26"/>
      <c r="AD17" s="26"/>
      <c r="AE17" s="27"/>
      <c r="AF17" s="26"/>
      <c r="AG17" s="134"/>
      <c r="AH17" s="134"/>
      <c r="AI17" s="133"/>
      <c r="AJ17" s="134"/>
      <c r="AK17" s="134"/>
      <c r="AL17" s="134"/>
      <c r="AM17" s="134"/>
      <c r="AN17" s="134"/>
      <c r="AO17" s="134"/>
      <c r="AP17" s="134"/>
      <c r="AQ17" s="133"/>
      <c r="AR17" s="134"/>
      <c r="AS17" s="134"/>
      <c r="AT17" s="133"/>
      <c r="AU17" s="134"/>
      <c r="AV17" s="134"/>
      <c r="AW17" s="134"/>
      <c r="AX17" s="134"/>
      <c r="AY17" s="134"/>
      <c r="AZ17" s="133"/>
    </row>
    <row r="18" spans="1:52" s="33" customFormat="1" ht="24.75" customHeight="1">
      <c r="A18" s="22" t="s">
        <v>36</v>
      </c>
      <c r="B18" s="22">
        <v>45</v>
      </c>
      <c r="C18" s="23">
        <f ca="1" t="shared" si="0"/>
        <v>10</v>
      </c>
      <c r="D18" s="132" t="s">
        <v>137</v>
      </c>
      <c r="E18" s="22" t="s">
        <v>39</v>
      </c>
      <c r="F18" s="22">
        <v>52</v>
      </c>
      <c r="G18" s="25" t="s">
        <v>138</v>
      </c>
      <c r="H18" s="26"/>
      <c r="I18" s="27" t="s">
        <v>48</v>
      </c>
      <c r="J18" s="26"/>
      <c r="K18" s="26"/>
      <c r="L18" s="27" t="s">
        <v>139</v>
      </c>
      <c r="M18" s="26"/>
      <c r="N18" s="26"/>
      <c r="O18" s="26"/>
      <c r="P18" s="26"/>
      <c r="Q18" s="26"/>
      <c r="R18" s="26"/>
      <c r="S18" s="26"/>
      <c r="T18" s="26"/>
      <c r="U18" s="26"/>
      <c r="V18" s="27" t="s">
        <v>43</v>
      </c>
      <c r="W18" s="26"/>
      <c r="X18" s="26"/>
      <c r="Y18" s="26"/>
      <c r="Z18" s="26"/>
      <c r="AA18" s="26"/>
      <c r="AB18" s="26"/>
      <c r="AC18" s="27"/>
      <c r="AD18" s="26"/>
      <c r="AE18" s="26"/>
      <c r="AF18" s="27"/>
      <c r="AG18" s="134"/>
      <c r="AH18" s="134"/>
      <c r="AI18" s="134"/>
      <c r="AJ18" s="133"/>
      <c r="AK18" s="134"/>
      <c r="AL18" s="134"/>
      <c r="AM18" s="134"/>
      <c r="AN18" s="134"/>
      <c r="AO18" s="134"/>
      <c r="AP18" s="134"/>
      <c r="AQ18" s="134"/>
      <c r="AR18" s="133"/>
      <c r="AS18" s="134"/>
      <c r="AT18" s="134"/>
      <c r="AU18" s="133"/>
      <c r="AV18" s="134"/>
      <c r="AW18" s="134"/>
      <c r="AX18" s="134"/>
      <c r="AY18" s="134"/>
      <c r="AZ18" s="133"/>
    </row>
    <row r="19" spans="1:52" s="33" customFormat="1" ht="24.75" customHeight="1" thickBot="1">
      <c r="A19" s="135"/>
      <c r="B19" s="135"/>
      <c r="C19" s="30"/>
      <c r="D19" s="137"/>
      <c r="E19" s="32"/>
      <c r="F19" s="32"/>
      <c r="G19" s="137"/>
      <c r="M19" s="235" t="s">
        <v>63</v>
      </c>
      <c r="N19" s="235"/>
      <c r="O19" s="235"/>
      <c r="P19" s="235"/>
      <c r="Q19" s="138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1:52" s="33" customFormat="1" ht="24" customHeight="1" thickBot="1">
      <c r="A20" s="41" t="s">
        <v>8</v>
      </c>
      <c r="B20" s="41" t="s">
        <v>9</v>
      </c>
      <c r="C20" s="17" t="s">
        <v>10</v>
      </c>
      <c r="D20" s="16" t="s">
        <v>11</v>
      </c>
      <c r="E20" s="16" t="s">
        <v>12</v>
      </c>
      <c r="F20" s="139" t="s">
        <v>64</v>
      </c>
      <c r="G20" s="140" t="s">
        <v>14</v>
      </c>
      <c r="H20" s="36" t="s">
        <v>65</v>
      </c>
      <c r="I20" s="37" t="s">
        <v>66</v>
      </c>
      <c r="J20" s="37" t="s">
        <v>67</v>
      </c>
      <c r="K20" s="37" t="s">
        <v>68</v>
      </c>
      <c r="L20" s="58" t="s">
        <v>69</v>
      </c>
      <c r="M20" s="141" t="s">
        <v>70</v>
      </c>
      <c r="N20" s="142" t="s">
        <v>71</v>
      </c>
      <c r="O20" s="142" t="s">
        <v>140</v>
      </c>
      <c r="P20" s="143" t="s">
        <v>141</v>
      </c>
      <c r="Q20" s="229" t="s">
        <v>72</v>
      </c>
      <c r="R20" s="230"/>
      <c r="S20" s="144" t="s">
        <v>73</v>
      </c>
      <c r="T20" s="232" t="s">
        <v>74</v>
      </c>
      <c r="U20" s="233"/>
      <c r="W20" s="231" t="s">
        <v>142</v>
      </c>
      <c r="X20" s="231"/>
      <c r="Y20" s="231"/>
      <c r="Z20" s="231"/>
      <c r="AA20" s="231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1:52" s="33" customFormat="1" ht="15.75" customHeight="1">
      <c r="A21" s="22" t="str">
        <f aca="true" ca="1" t="shared" si="1" ref="A21:B30">OFFSET(A21,-12,0)</f>
        <v>PDL</v>
      </c>
      <c r="B21" s="22">
        <f ca="1" t="shared" si="1"/>
        <v>72</v>
      </c>
      <c r="C21" s="41">
        <v>1</v>
      </c>
      <c r="D21" s="112" t="str">
        <f aca="true" ca="1" t="shared" si="2" ref="D21:E30">OFFSET(D21,-12,0)</f>
        <v>MARTEAU Aurelia</v>
      </c>
      <c r="E21" s="22" t="str">
        <f ca="1" t="shared" si="2"/>
        <v>M</v>
      </c>
      <c r="F21" s="22">
        <v>20</v>
      </c>
      <c r="G21" s="42" t="str">
        <f aca="true" ca="1" t="shared" si="3" ref="G21:G30">OFFSET(G21,-12,0)</f>
        <v>US PRECIGNE</v>
      </c>
      <c r="H21" s="43">
        <v>0</v>
      </c>
      <c r="I21" s="44">
        <v>10</v>
      </c>
      <c r="J21" s="44">
        <v>0</v>
      </c>
      <c r="K21" s="44">
        <v>0</v>
      </c>
      <c r="L21" s="145">
        <v>10</v>
      </c>
      <c r="M21" s="43"/>
      <c r="N21" s="44"/>
      <c r="O21" s="146"/>
      <c r="P21" s="45"/>
      <c r="Q21" s="236">
        <f aca="true" t="shared" si="4" ref="Q21:Q30">SUM(H21:P21)</f>
        <v>20</v>
      </c>
      <c r="R21" s="237"/>
      <c r="S21" s="147"/>
      <c r="T21" s="232">
        <f aca="true" t="shared" si="5" ref="T21:T30">SUM(F21,Q21)</f>
        <v>40</v>
      </c>
      <c r="U21" s="233"/>
      <c r="W21" s="148" t="s">
        <v>18</v>
      </c>
      <c r="X21" s="149" t="s">
        <v>110</v>
      </c>
      <c r="Y21" s="148" t="s">
        <v>111</v>
      </c>
      <c r="Z21" s="148" t="s">
        <v>112</v>
      </c>
      <c r="AA21" s="148" t="s">
        <v>25</v>
      </c>
      <c r="AD21" s="150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1:52" s="33" customFormat="1" ht="15.75" customHeight="1">
      <c r="A22" s="22" t="str">
        <f ca="1" t="shared" si="1"/>
        <v>TBO</v>
      </c>
      <c r="B22" s="22">
        <f ca="1" t="shared" si="1"/>
        <v>28</v>
      </c>
      <c r="C22" s="41">
        <v>2</v>
      </c>
      <c r="D22" s="112" t="str">
        <f ca="1" t="shared" si="2"/>
        <v>JACQUELIN Floriane</v>
      </c>
      <c r="E22" s="22" t="str">
        <f ca="1" t="shared" si="2"/>
        <v>M</v>
      </c>
      <c r="F22" s="22">
        <v>87</v>
      </c>
      <c r="G22" s="42" t="str">
        <f ca="1" t="shared" si="3"/>
        <v>JUDO KODOKAN 28</v>
      </c>
      <c r="H22" s="51">
        <v>10</v>
      </c>
      <c r="I22" s="52">
        <v>10</v>
      </c>
      <c r="J22" s="52" t="s">
        <v>76</v>
      </c>
      <c r="K22" s="52"/>
      <c r="L22" s="151"/>
      <c r="M22" s="51"/>
      <c r="N22" s="52"/>
      <c r="O22" s="152"/>
      <c r="P22" s="53"/>
      <c r="Q22" s="227">
        <f t="shared" si="4"/>
        <v>20</v>
      </c>
      <c r="R22" s="228"/>
      <c r="S22" s="147"/>
      <c r="T22" s="234">
        <f t="shared" si="5"/>
        <v>107</v>
      </c>
      <c r="U22" s="233"/>
      <c r="W22" s="149" t="s">
        <v>20</v>
      </c>
      <c r="X22" s="20" t="s">
        <v>23</v>
      </c>
      <c r="Y22" s="20" t="s">
        <v>17</v>
      </c>
      <c r="Z22" s="149" t="s">
        <v>27</v>
      </c>
      <c r="AA22" s="148" t="s">
        <v>24</v>
      </c>
      <c r="AD22" s="150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1:52" s="33" customFormat="1" ht="15.75" customHeight="1">
      <c r="A23" s="22" t="str">
        <f ca="1" t="shared" si="1"/>
        <v>BRE</v>
      </c>
      <c r="B23" s="22">
        <f ca="1" t="shared" si="1"/>
        <v>56</v>
      </c>
      <c r="C23" s="41">
        <v>3</v>
      </c>
      <c r="D23" s="112" t="str">
        <f ca="1" t="shared" si="2"/>
        <v>MERCIER Lucie</v>
      </c>
      <c r="E23" s="22" t="str">
        <f ca="1" t="shared" si="2"/>
        <v>M</v>
      </c>
      <c r="F23" s="22">
        <v>90</v>
      </c>
      <c r="G23" s="42" t="str">
        <f ca="1" t="shared" si="3"/>
        <v>DOJO DU PAYS DE LORIENT</v>
      </c>
      <c r="H23" s="51">
        <v>0</v>
      </c>
      <c r="I23" s="52">
        <v>10</v>
      </c>
      <c r="J23" s="52" t="s">
        <v>76</v>
      </c>
      <c r="K23" s="52"/>
      <c r="L23" s="151"/>
      <c r="M23" s="51"/>
      <c r="N23" s="52"/>
      <c r="O23" s="152"/>
      <c r="P23" s="53"/>
      <c r="Q23" s="227">
        <f t="shared" si="4"/>
        <v>10</v>
      </c>
      <c r="R23" s="228"/>
      <c r="S23" s="147"/>
      <c r="T23" s="234">
        <f t="shared" si="5"/>
        <v>100</v>
      </c>
      <c r="U23" s="233"/>
      <c r="W23" s="20" t="s">
        <v>113</v>
      </c>
      <c r="X23" s="20" t="s">
        <v>114</v>
      </c>
      <c r="Y23" s="20" t="s">
        <v>35</v>
      </c>
      <c r="Z23" s="148" t="s">
        <v>115</v>
      </c>
      <c r="AA23" s="148" t="s">
        <v>116</v>
      </c>
      <c r="AD23" s="150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1:52" s="33" customFormat="1" ht="15.75" customHeight="1">
      <c r="A24" s="22" t="str">
        <f ca="1" t="shared" si="1"/>
        <v>PDL</v>
      </c>
      <c r="B24" s="22">
        <f ca="1" t="shared" si="1"/>
        <v>49</v>
      </c>
      <c r="C24" s="41">
        <v>4</v>
      </c>
      <c r="D24" s="42" t="str">
        <f ca="1" t="shared" si="2"/>
        <v>CHARRIER Manon</v>
      </c>
      <c r="E24" s="22" t="str">
        <f ca="1" t="shared" si="2"/>
        <v>M</v>
      </c>
      <c r="F24" s="22">
        <v>0</v>
      </c>
      <c r="G24" s="42" t="str">
        <f ca="1" t="shared" si="3"/>
        <v>EVRE JUDO ST PIERRE LE MAY</v>
      </c>
      <c r="H24" s="51">
        <v>0</v>
      </c>
      <c r="I24" s="52">
        <v>10</v>
      </c>
      <c r="J24" s="52">
        <v>10</v>
      </c>
      <c r="K24" s="52">
        <v>0</v>
      </c>
      <c r="L24" s="151"/>
      <c r="M24" s="51"/>
      <c r="N24" s="52"/>
      <c r="O24" s="152"/>
      <c r="P24" s="53"/>
      <c r="Q24" s="227">
        <f t="shared" si="4"/>
        <v>20</v>
      </c>
      <c r="R24" s="228"/>
      <c r="S24" s="147"/>
      <c r="T24" s="232">
        <f t="shared" si="5"/>
        <v>20</v>
      </c>
      <c r="U24" s="233"/>
      <c r="W24" s="149" t="s">
        <v>117</v>
      </c>
      <c r="X24" s="149" t="s">
        <v>31</v>
      </c>
      <c r="Y24" s="149" t="s">
        <v>118</v>
      </c>
      <c r="Z24" s="149" t="s">
        <v>119</v>
      </c>
      <c r="AA24" s="148" t="s">
        <v>120</v>
      </c>
      <c r="AD24" s="150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s="33" customFormat="1" ht="15.75" customHeight="1">
      <c r="A25" s="22" t="str">
        <f ca="1" t="shared" si="1"/>
        <v>PDL</v>
      </c>
      <c r="B25" s="22">
        <f ca="1" t="shared" si="1"/>
        <v>49</v>
      </c>
      <c r="C25" s="41">
        <v>5</v>
      </c>
      <c r="D25" s="112" t="str">
        <f ca="1" t="shared" si="2"/>
        <v>ORTUNO Eva</v>
      </c>
      <c r="E25" s="22" t="str">
        <f ca="1" t="shared" si="2"/>
        <v>M</v>
      </c>
      <c r="F25" s="22">
        <v>20</v>
      </c>
      <c r="G25" s="42" t="str">
        <f ca="1" t="shared" si="3"/>
        <v>BUDOKAN ANGERS JUDO</v>
      </c>
      <c r="H25" s="51">
        <v>7</v>
      </c>
      <c r="I25" s="52">
        <v>0</v>
      </c>
      <c r="J25" s="52">
        <v>10</v>
      </c>
      <c r="K25" s="52"/>
      <c r="L25" s="151"/>
      <c r="M25" s="51">
        <v>0</v>
      </c>
      <c r="N25" s="52">
        <v>10</v>
      </c>
      <c r="O25" s="152"/>
      <c r="P25" s="53"/>
      <c r="Q25" s="227">
        <f t="shared" si="4"/>
        <v>27</v>
      </c>
      <c r="R25" s="228"/>
      <c r="S25" s="147"/>
      <c r="T25" s="232">
        <f t="shared" si="5"/>
        <v>47</v>
      </c>
      <c r="U25" s="233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s="33" customFormat="1" ht="15.75" customHeight="1">
      <c r="A26" s="22" t="str">
        <f ca="1" t="shared" si="1"/>
        <v>PDL</v>
      </c>
      <c r="B26" s="22">
        <f ca="1" t="shared" si="1"/>
        <v>49</v>
      </c>
      <c r="C26" s="41">
        <v>6</v>
      </c>
      <c r="D26" s="112" t="str">
        <f ca="1" t="shared" si="2"/>
        <v>GUIGUE Lucie</v>
      </c>
      <c r="E26" s="22" t="str">
        <f ca="1" t="shared" si="2"/>
        <v>M</v>
      </c>
      <c r="F26" s="22">
        <v>10</v>
      </c>
      <c r="G26" s="42" t="str">
        <f ca="1" t="shared" si="3"/>
        <v>BUDOKAN ANGERS JUDO</v>
      </c>
      <c r="H26" s="51">
        <v>0</v>
      </c>
      <c r="I26" s="52">
        <v>0</v>
      </c>
      <c r="J26" s="52"/>
      <c r="K26" s="52"/>
      <c r="L26" s="151"/>
      <c r="M26" s="51">
        <v>10</v>
      </c>
      <c r="N26" s="52">
        <v>0</v>
      </c>
      <c r="O26" s="152">
        <v>0</v>
      </c>
      <c r="P26" s="53"/>
      <c r="Q26" s="227">
        <f t="shared" si="4"/>
        <v>10</v>
      </c>
      <c r="R26" s="228"/>
      <c r="S26" s="147"/>
      <c r="T26" s="232">
        <f t="shared" si="5"/>
        <v>20</v>
      </c>
      <c r="U26" s="233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s="33" customFormat="1" ht="15.75" customHeight="1" thickBot="1">
      <c r="A27" s="22" t="str">
        <f ca="1" t="shared" si="1"/>
        <v>PDL</v>
      </c>
      <c r="B27" s="22">
        <f ca="1" t="shared" si="1"/>
        <v>53</v>
      </c>
      <c r="C27" s="41">
        <v>7</v>
      </c>
      <c r="D27" s="112" t="str">
        <f ca="1" t="shared" si="2"/>
        <v>LEMOINE Françoise</v>
      </c>
      <c r="E27" s="22" t="str">
        <f ca="1" t="shared" si="2"/>
        <v>M</v>
      </c>
      <c r="F27" s="22">
        <v>80</v>
      </c>
      <c r="G27" s="42" t="str">
        <f ca="1" t="shared" si="3"/>
        <v>SAINT DENIS DE GASTINES</v>
      </c>
      <c r="H27" s="51">
        <v>0</v>
      </c>
      <c r="I27" s="52">
        <v>0</v>
      </c>
      <c r="J27" s="52">
        <v>0</v>
      </c>
      <c r="K27" s="52"/>
      <c r="L27" s="151"/>
      <c r="M27" s="153">
        <v>10</v>
      </c>
      <c r="N27" s="154">
        <v>0</v>
      </c>
      <c r="O27" s="155"/>
      <c r="P27" s="156"/>
      <c r="Q27" s="227">
        <f t="shared" si="4"/>
        <v>10</v>
      </c>
      <c r="R27" s="228"/>
      <c r="S27" s="147"/>
      <c r="T27" s="232">
        <f t="shared" si="5"/>
        <v>90</v>
      </c>
      <c r="U27" s="233"/>
      <c r="Z27" s="201" t="s">
        <v>77</v>
      </c>
      <c r="AA27" s="201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s="33" customFormat="1" ht="15.75" customHeight="1">
      <c r="A28" s="22" t="str">
        <f ca="1" t="shared" si="1"/>
        <v>PDL</v>
      </c>
      <c r="B28" s="22">
        <f ca="1" t="shared" si="1"/>
        <v>53</v>
      </c>
      <c r="C28" s="41">
        <v>8</v>
      </c>
      <c r="D28" s="112" t="str">
        <f ca="1" t="shared" si="2"/>
        <v>MOREAU Ketty</v>
      </c>
      <c r="E28" s="22" t="str">
        <f ca="1" t="shared" si="2"/>
        <v>M</v>
      </c>
      <c r="F28" s="22">
        <v>0</v>
      </c>
      <c r="G28" s="42" t="str">
        <f ca="1" t="shared" si="3"/>
        <v>JUDO CLUB GORRONAIS</v>
      </c>
      <c r="H28" s="51">
        <v>0</v>
      </c>
      <c r="I28" s="52">
        <v>0</v>
      </c>
      <c r="J28" s="52"/>
      <c r="K28" s="52"/>
      <c r="L28" s="151"/>
      <c r="M28" s="51">
        <v>0</v>
      </c>
      <c r="N28" s="52">
        <v>0</v>
      </c>
      <c r="O28" s="152">
        <v>0</v>
      </c>
      <c r="P28" s="53"/>
      <c r="Q28" s="227">
        <f t="shared" si="4"/>
        <v>0</v>
      </c>
      <c r="R28" s="228"/>
      <c r="S28" s="147"/>
      <c r="T28" s="232">
        <f t="shared" si="5"/>
        <v>0</v>
      </c>
      <c r="U28" s="233"/>
      <c r="Z28" s="157" t="s">
        <v>78</v>
      </c>
      <c r="AA28" s="158" t="s">
        <v>79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s="33" customFormat="1" ht="15.75" customHeight="1">
      <c r="A29" s="22" t="str">
        <f ca="1" t="shared" si="1"/>
        <v>PDL</v>
      </c>
      <c r="B29" s="22">
        <f ca="1" t="shared" si="1"/>
        <v>49</v>
      </c>
      <c r="C29" s="41">
        <v>9</v>
      </c>
      <c r="D29" s="112" t="str">
        <f ca="1" t="shared" si="2"/>
        <v>DEVANNE Clemence</v>
      </c>
      <c r="E29" s="22" t="str">
        <f ca="1" t="shared" si="2"/>
        <v>M</v>
      </c>
      <c r="F29" s="22">
        <v>92</v>
      </c>
      <c r="G29" s="42" t="str">
        <f ca="1" t="shared" si="3"/>
        <v>MPT MONPLAISIR</v>
      </c>
      <c r="H29" s="51">
        <v>0</v>
      </c>
      <c r="I29" s="52">
        <v>10</v>
      </c>
      <c r="J29" s="52" t="s">
        <v>76</v>
      </c>
      <c r="K29" s="52"/>
      <c r="L29" s="151"/>
      <c r="M29" s="51"/>
      <c r="N29" s="52"/>
      <c r="O29" s="152"/>
      <c r="P29" s="53"/>
      <c r="Q29" s="227">
        <f t="shared" si="4"/>
        <v>10</v>
      </c>
      <c r="R29" s="228"/>
      <c r="S29" s="147"/>
      <c r="T29" s="232">
        <f t="shared" si="5"/>
        <v>102</v>
      </c>
      <c r="U29" s="233"/>
      <c r="Z29" s="238">
        <v>7</v>
      </c>
      <c r="AA29" s="240">
        <v>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s="33" customFormat="1" ht="15.75" customHeight="1" thickBot="1">
      <c r="A30" s="22" t="str">
        <f ca="1" t="shared" si="1"/>
        <v>TBO</v>
      </c>
      <c r="B30" s="22">
        <f ca="1" t="shared" si="1"/>
        <v>45</v>
      </c>
      <c r="C30" s="41">
        <v>10</v>
      </c>
      <c r="D30" s="112" t="str">
        <f ca="1" t="shared" si="2"/>
        <v>THIERY Emmanuelle</v>
      </c>
      <c r="E30" s="22" t="str">
        <f ca="1" t="shared" si="2"/>
        <v>M</v>
      </c>
      <c r="F30" s="22">
        <v>70</v>
      </c>
      <c r="G30" s="42" t="str">
        <f ca="1" t="shared" si="3"/>
        <v>J 3 SPORT AMILLY</v>
      </c>
      <c r="H30" s="59">
        <v>10</v>
      </c>
      <c r="I30" s="60">
        <v>10</v>
      </c>
      <c r="J30" s="60">
        <v>10</v>
      </c>
      <c r="K30" s="60" t="s">
        <v>76</v>
      </c>
      <c r="L30" s="159"/>
      <c r="M30" s="59"/>
      <c r="N30" s="60"/>
      <c r="O30" s="160"/>
      <c r="P30" s="61"/>
      <c r="Q30" s="242">
        <f t="shared" si="4"/>
        <v>30</v>
      </c>
      <c r="R30" s="243"/>
      <c r="S30" s="147"/>
      <c r="T30" s="234">
        <f t="shared" si="5"/>
        <v>100</v>
      </c>
      <c r="U30" s="233"/>
      <c r="Z30" s="239"/>
      <c r="AA30" s="241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s="33" customFormat="1" ht="11.25">
      <c r="A31" s="135"/>
      <c r="B31" s="135"/>
      <c r="D31" s="66"/>
      <c r="E31" s="66"/>
      <c r="F31" s="66"/>
      <c r="G31" s="66"/>
      <c r="H31" s="66"/>
      <c r="I31" s="66"/>
      <c r="J31" s="66"/>
      <c r="K31" s="66"/>
      <c r="L31" s="66"/>
      <c r="N31" s="33" t="s">
        <v>80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s="33" customFormat="1" ht="11.25" hidden="1">
      <c r="A32" s="135"/>
      <c r="B32" s="135"/>
      <c r="C32" s="30">
        <f>COUNT(H21:P30)/2</f>
        <v>19</v>
      </c>
      <c r="D32" s="30"/>
      <c r="F32" s="135"/>
      <c r="G32" s="161" t="s">
        <v>81</v>
      </c>
      <c r="H32" s="69">
        <v>1</v>
      </c>
      <c r="I32" s="69">
        <v>2</v>
      </c>
      <c r="J32" s="69">
        <v>3</v>
      </c>
      <c r="K32" s="69">
        <v>4</v>
      </c>
      <c r="L32" s="69">
        <v>5</v>
      </c>
      <c r="M32" s="69">
        <v>6</v>
      </c>
      <c r="N32" s="69">
        <v>7</v>
      </c>
      <c r="O32" s="69">
        <v>8</v>
      </c>
      <c r="P32" s="69">
        <v>9</v>
      </c>
      <c r="Q32" s="69">
        <v>10</v>
      </c>
      <c r="R32" s="69">
        <v>11</v>
      </c>
      <c r="S32" s="69"/>
      <c r="T32" s="69"/>
      <c r="U32" s="69"/>
      <c r="V32" s="69">
        <v>12</v>
      </c>
      <c r="W32" s="69">
        <v>13</v>
      </c>
      <c r="X32" s="69"/>
      <c r="Y32" s="69"/>
      <c r="Z32" s="69"/>
      <c r="AA32" s="69">
        <v>14</v>
      </c>
      <c r="AB32" s="69"/>
      <c r="AC32" s="69"/>
      <c r="AD32" s="69"/>
      <c r="AE32" s="69"/>
      <c r="AF32" s="69"/>
      <c r="AG32" s="162"/>
      <c r="AH32" s="162"/>
      <c r="AI32" s="162"/>
      <c r="AJ32" s="162"/>
      <c r="AK32" s="162"/>
      <c r="AL32" s="162"/>
      <c r="AM32" s="162"/>
      <c r="AN32" s="162"/>
      <c r="AO32" s="162">
        <v>19</v>
      </c>
      <c r="AP32" s="162"/>
      <c r="AQ32" s="162"/>
      <c r="AR32" s="162"/>
      <c r="AS32" s="162"/>
      <c r="AT32" s="162"/>
      <c r="AU32" s="162"/>
      <c r="AV32" s="162">
        <v>16</v>
      </c>
      <c r="AW32" s="162">
        <v>17</v>
      </c>
      <c r="AX32" s="162">
        <v>18</v>
      </c>
      <c r="AY32" s="162">
        <v>15</v>
      </c>
      <c r="AZ32" s="162"/>
    </row>
    <row r="33" spans="1:52" s="33" customFormat="1" ht="11.25" hidden="1">
      <c r="A33" s="135"/>
      <c r="B33" s="135"/>
      <c r="F33" s="135"/>
      <c r="G33" s="68" t="s">
        <v>82</v>
      </c>
      <c r="H33" s="69">
        <v>1</v>
      </c>
      <c r="I33" s="69">
        <v>1</v>
      </c>
      <c r="J33" s="69">
        <v>1</v>
      </c>
      <c r="K33" s="69">
        <v>1</v>
      </c>
      <c r="L33" s="69">
        <v>1</v>
      </c>
      <c r="M33" s="69">
        <v>2</v>
      </c>
      <c r="N33" s="69">
        <v>2</v>
      </c>
      <c r="O33" s="69">
        <v>2</v>
      </c>
      <c r="P33" s="69">
        <v>2</v>
      </c>
      <c r="Q33" s="69">
        <v>2</v>
      </c>
      <c r="R33" s="69">
        <v>3</v>
      </c>
      <c r="S33" s="69"/>
      <c r="T33" s="69"/>
      <c r="U33" s="69"/>
      <c r="V33" s="69">
        <v>4</v>
      </c>
      <c r="W33" s="69">
        <v>4</v>
      </c>
      <c r="X33" s="69"/>
      <c r="Y33" s="69"/>
      <c r="Z33" s="69"/>
      <c r="AA33" s="69">
        <v>5</v>
      </c>
      <c r="AB33" s="69"/>
      <c r="AC33" s="69"/>
      <c r="AD33" s="69"/>
      <c r="AE33" s="69"/>
      <c r="AF33" s="69"/>
      <c r="AG33" s="162"/>
      <c r="AH33" s="162"/>
      <c r="AI33" s="162"/>
      <c r="AJ33" s="162"/>
      <c r="AK33" s="162"/>
      <c r="AL33" s="162"/>
      <c r="AM33" s="162"/>
      <c r="AN33" s="162"/>
      <c r="AO33" s="162">
        <v>2</v>
      </c>
      <c r="AP33" s="162"/>
      <c r="AQ33" s="162"/>
      <c r="AR33" s="162"/>
      <c r="AS33" s="162"/>
      <c r="AT33" s="162"/>
      <c r="AU33" s="162"/>
      <c r="AV33" s="162">
        <v>1</v>
      </c>
      <c r="AW33" s="162">
        <v>1</v>
      </c>
      <c r="AX33" s="162">
        <v>2</v>
      </c>
      <c r="AY33" s="162">
        <v>1</v>
      </c>
      <c r="AZ33" s="162"/>
    </row>
    <row r="34" spans="1:52" s="33" customFormat="1" ht="11.25" hidden="1">
      <c r="A34" s="135"/>
      <c r="B34" s="135"/>
      <c r="C34" s="30"/>
      <c r="F34" s="135"/>
      <c r="G34" s="68" t="s">
        <v>83</v>
      </c>
      <c r="H34" s="69">
        <v>1</v>
      </c>
      <c r="I34" s="69">
        <v>1</v>
      </c>
      <c r="J34" s="69">
        <v>1</v>
      </c>
      <c r="K34" s="69">
        <v>1</v>
      </c>
      <c r="L34" s="69">
        <v>2</v>
      </c>
      <c r="M34" s="69">
        <v>1</v>
      </c>
      <c r="N34" s="69">
        <v>2</v>
      </c>
      <c r="O34" s="69">
        <v>2</v>
      </c>
      <c r="P34" s="69">
        <v>2</v>
      </c>
      <c r="Q34" s="69">
        <v>2</v>
      </c>
      <c r="R34" s="69">
        <v>3</v>
      </c>
      <c r="S34" s="69"/>
      <c r="T34" s="69"/>
      <c r="U34" s="69"/>
      <c r="V34" s="69">
        <v>3</v>
      </c>
      <c r="W34" s="69">
        <v>3</v>
      </c>
      <c r="X34" s="69"/>
      <c r="Y34" s="69"/>
      <c r="Z34" s="69"/>
      <c r="AA34" s="69">
        <v>3</v>
      </c>
      <c r="AB34" s="69"/>
      <c r="AC34" s="69"/>
      <c r="AD34" s="69"/>
      <c r="AE34" s="69"/>
      <c r="AF34" s="69"/>
      <c r="AG34" s="162"/>
      <c r="AH34" s="162"/>
      <c r="AI34" s="162"/>
      <c r="AJ34" s="162"/>
      <c r="AK34" s="162"/>
      <c r="AL34" s="162"/>
      <c r="AM34" s="162"/>
      <c r="AN34" s="162"/>
      <c r="AO34" s="162">
        <v>3</v>
      </c>
      <c r="AP34" s="162"/>
      <c r="AQ34" s="162"/>
      <c r="AR34" s="162"/>
      <c r="AS34" s="162"/>
      <c r="AT34" s="162"/>
      <c r="AU34" s="162"/>
      <c r="AV34" s="162">
        <v>2</v>
      </c>
      <c r="AW34" s="162">
        <v>2</v>
      </c>
      <c r="AX34" s="162">
        <v>3</v>
      </c>
      <c r="AY34" s="162">
        <v>1</v>
      </c>
      <c r="AZ34" s="162"/>
    </row>
  </sheetData>
  <sheetProtection selectLockedCells="1"/>
  <mergeCells count="32">
    <mergeCell ref="AA29:AA30"/>
    <mergeCell ref="T29:U29"/>
    <mergeCell ref="Z27:AA27"/>
    <mergeCell ref="T30:U30"/>
    <mergeCell ref="Q29:R29"/>
    <mergeCell ref="Q30:R30"/>
    <mergeCell ref="Q27:R27"/>
    <mergeCell ref="Q28:R28"/>
    <mergeCell ref="T27:U27"/>
    <mergeCell ref="Q25:R25"/>
    <mergeCell ref="T23:U23"/>
    <mergeCell ref="T24:U24"/>
    <mergeCell ref="T25:U25"/>
    <mergeCell ref="T26:U26"/>
    <mergeCell ref="Z29:Z30"/>
    <mergeCell ref="W20:AA20"/>
    <mergeCell ref="T20:U20"/>
    <mergeCell ref="T21:U21"/>
    <mergeCell ref="T22:U22"/>
    <mergeCell ref="M19:P19"/>
    <mergeCell ref="T28:U28"/>
    <mergeCell ref="Q24:R24"/>
    <mergeCell ref="Q21:R21"/>
    <mergeCell ref="Q22:R22"/>
    <mergeCell ref="Q26:R26"/>
    <mergeCell ref="P1:R1"/>
    <mergeCell ref="K2:N2"/>
    <mergeCell ref="P2:P3"/>
    <mergeCell ref="Q2:Q3"/>
    <mergeCell ref="R2:R3"/>
    <mergeCell ref="Q23:R23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Z34"/>
  <sheetViews>
    <sheetView zoomScale="76" zoomScaleNormal="76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U41" sqref="U41"/>
    </sheetView>
  </sheetViews>
  <sheetFormatPr defaultColWidth="11.421875" defaultRowHeight="12.75"/>
  <cols>
    <col min="1" max="1" width="6.140625" style="119" bestFit="1" customWidth="1"/>
    <col min="2" max="2" width="5.140625" style="119" bestFit="1" customWidth="1"/>
    <col min="3" max="3" width="4.421875" style="122" bestFit="1" customWidth="1"/>
    <col min="4" max="4" width="22.140625" style="121" customWidth="1"/>
    <col min="5" max="5" width="3.140625" style="121" customWidth="1"/>
    <col min="6" max="6" width="7.7109375" style="119" customWidth="1"/>
    <col min="7" max="7" width="19.421875" style="121" customWidth="1"/>
    <col min="8" max="32" width="4.00390625" style="121" customWidth="1"/>
    <col min="33" max="36" width="4.00390625" style="119" hidden="1" customWidth="1"/>
    <col min="37" max="38" width="4.00390625" style="119" customWidth="1"/>
    <col min="39" max="52" width="4.00390625" style="119" hidden="1" customWidth="1"/>
    <col min="53" max="16384" width="11.421875" style="121" customWidth="1"/>
  </cols>
  <sheetData>
    <row r="1" spans="3:22" ht="13.5" thickBot="1">
      <c r="C1" s="120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190" t="s">
        <v>0</v>
      </c>
      <c r="Q1" s="190"/>
      <c r="R1" s="190"/>
      <c r="S1" s="3"/>
      <c r="T1" s="3"/>
      <c r="U1" s="3"/>
      <c r="V1" s="5"/>
    </row>
    <row r="2" spans="6:22" ht="16.5" customHeight="1" thickBot="1">
      <c r="F2" s="7" t="s">
        <v>1</v>
      </c>
      <c r="G2" s="78" t="s">
        <v>143</v>
      </c>
      <c r="H2" s="3"/>
      <c r="I2" s="3"/>
      <c r="J2" s="9" t="s">
        <v>3</v>
      </c>
      <c r="K2" s="226">
        <f ca="1">TODAY()</f>
        <v>41341</v>
      </c>
      <c r="L2" s="226"/>
      <c r="M2" s="226"/>
      <c r="N2" s="226"/>
      <c r="O2" s="3"/>
      <c r="P2" s="192" t="s">
        <v>144</v>
      </c>
      <c r="Q2" s="192"/>
      <c r="R2" s="194"/>
      <c r="S2" s="3"/>
      <c r="V2" s="5"/>
    </row>
    <row r="3" spans="6:22" ht="13.5" customHeight="1" thickBot="1">
      <c r="F3" s="5"/>
      <c r="G3" s="3"/>
      <c r="H3" s="123"/>
      <c r="I3" s="123"/>
      <c r="J3" s="3"/>
      <c r="K3" s="3"/>
      <c r="L3" s="3"/>
      <c r="M3" s="3"/>
      <c r="N3" s="3"/>
      <c r="O3" s="3"/>
      <c r="P3" s="193"/>
      <c r="Q3" s="193"/>
      <c r="R3" s="195"/>
      <c r="S3" s="3"/>
      <c r="T3" s="3"/>
      <c r="U3" s="3"/>
      <c r="V3" s="5"/>
    </row>
    <row r="4" spans="6:22" ht="12.75">
      <c r="F4" s="121"/>
      <c r="G4" s="1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3" t="s">
        <v>6</v>
      </c>
      <c r="G5" s="14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5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24"/>
      <c r="X7" s="124"/>
      <c r="Y7" s="124"/>
      <c r="Z7" s="124"/>
      <c r="AA7" s="124"/>
      <c r="AB7" s="124"/>
      <c r="AC7" s="124"/>
      <c r="AD7" s="125"/>
      <c r="AE7" s="125"/>
      <c r="AF7" s="125"/>
    </row>
    <row r="8" spans="1:52" s="33" customFormat="1" ht="14.25" customHeight="1">
      <c r="A8" s="41" t="s">
        <v>8</v>
      </c>
      <c r="B8" s="41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26" t="s">
        <v>22</v>
      </c>
      <c r="I8" s="126" t="s">
        <v>97</v>
      </c>
      <c r="J8" s="126" t="s">
        <v>29</v>
      </c>
      <c r="K8" s="126" t="s">
        <v>98</v>
      </c>
      <c r="L8" s="126" t="s">
        <v>99</v>
      </c>
      <c r="M8" s="126" t="s">
        <v>32</v>
      </c>
      <c r="N8" s="126" t="s">
        <v>100</v>
      </c>
      <c r="O8" s="126" t="s">
        <v>21</v>
      </c>
      <c r="P8" s="126" t="s">
        <v>16</v>
      </c>
      <c r="Q8" s="127" t="s">
        <v>101</v>
      </c>
      <c r="R8" s="126" t="s">
        <v>26</v>
      </c>
      <c r="S8" s="127" t="s">
        <v>15</v>
      </c>
      <c r="T8" s="126" t="s">
        <v>102</v>
      </c>
      <c r="U8" s="126" t="s">
        <v>28</v>
      </c>
      <c r="V8" s="126" t="s">
        <v>103</v>
      </c>
      <c r="W8" s="126" t="s">
        <v>30</v>
      </c>
      <c r="X8" s="126" t="s">
        <v>104</v>
      </c>
      <c r="Y8" s="126" t="s">
        <v>105</v>
      </c>
      <c r="Z8" s="127" t="s">
        <v>19</v>
      </c>
      <c r="AA8" s="126" t="s">
        <v>33</v>
      </c>
      <c r="AB8" s="126" t="s">
        <v>34</v>
      </c>
      <c r="AC8" s="127" t="s">
        <v>106</v>
      </c>
      <c r="AD8" s="163" t="s">
        <v>107</v>
      </c>
      <c r="AE8" s="128" t="s">
        <v>108</v>
      </c>
      <c r="AF8" s="130" t="s">
        <v>109</v>
      </c>
      <c r="AG8" s="21" t="s">
        <v>18</v>
      </c>
      <c r="AH8" s="21" t="s">
        <v>110</v>
      </c>
      <c r="AI8" s="21" t="s">
        <v>111</v>
      </c>
      <c r="AJ8" s="21" t="s">
        <v>112</v>
      </c>
      <c r="AK8" s="19" t="s">
        <v>25</v>
      </c>
      <c r="AL8" s="19" t="s">
        <v>20</v>
      </c>
      <c r="AM8" s="21" t="s">
        <v>23</v>
      </c>
      <c r="AN8" s="21" t="s">
        <v>17</v>
      </c>
      <c r="AO8" s="21" t="s">
        <v>27</v>
      </c>
      <c r="AP8" s="21" t="s">
        <v>24</v>
      </c>
      <c r="AQ8" s="21" t="s">
        <v>113</v>
      </c>
      <c r="AR8" s="21" t="s">
        <v>114</v>
      </c>
      <c r="AS8" s="131" t="s">
        <v>35</v>
      </c>
      <c r="AT8" s="21" t="s">
        <v>115</v>
      </c>
      <c r="AU8" s="21" t="s">
        <v>116</v>
      </c>
      <c r="AV8" s="21" t="s">
        <v>117</v>
      </c>
      <c r="AW8" s="21" t="s">
        <v>31</v>
      </c>
      <c r="AX8" s="21" t="s">
        <v>118</v>
      </c>
      <c r="AY8" s="21" t="s">
        <v>119</v>
      </c>
      <c r="AZ8" s="21" t="s">
        <v>120</v>
      </c>
    </row>
    <row r="9" spans="1:52" s="135" customFormat="1" ht="24.75" customHeight="1">
      <c r="A9" s="22" t="s">
        <v>45</v>
      </c>
      <c r="B9" s="22">
        <v>44</v>
      </c>
      <c r="C9" s="23">
        <f aca="true" ca="1" t="shared" si="0" ref="C9:C18">OFFSET(C9,12,0)</f>
        <v>1</v>
      </c>
      <c r="D9" s="132" t="s">
        <v>145</v>
      </c>
      <c r="E9" s="22" t="s">
        <v>39</v>
      </c>
      <c r="F9" s="22">
        <v>53</v>
      </c>
      <c r="G9" s="25" t="s">
        <v>146</v>
      </c>
      <c r="H9" s="27" t="s">
        <v>42</v>
      </c>
      <c r="I9" s="26"/>
      <c r="J9" s="26"/>
      <c r="K9" s="26"/>
      <c r="L9" s="26"/>
      <c r="M9" s="27" t="s">
        <v>42</v>
      </c>
      <c r="N9" s="26"/>
      <c r="O9" s="26"/>
      <c r="P9" s="26"/>
      <c r="Q9" s="26"/>
      <c r="R9" s="27" t="s">
        <v>88</v>
      </c>
      <c r="S9" s="26"/>
      <c r="T9" s="26"/>
      <c r="U9" s="26"/>
      <c r="V9" s="26"/>
      <c r="W9" s="27" t="s">
        <v>42</v>
      </c>
      <c r="X9" s="26"/>
      <c r="Y9" s="26"/>
      <c r="Z9" s="26"/>
      <c r="AA9" s="27" t="s">
        <v>48</v>
      </c>
      <c r="AB9" s="26"/>
      <c r="AC9" s="26"/>
      <c r="AD9" s="26"/>
      <c r="AE9" s="26"/>
      <c r="AF9" s="26"/>
      <c r="AG9" s="133"/>
      <c r="AH9" s="133"/>
      <c r="AI9" s="133"/>
      <c r="AJ9" s="133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</row>
    <row r="10" spans="1:52" s="33" customFormat="1" ht="24.75" customHeight="1">
      <c r="A10" s="22" t="s">
        <v>45</v>
      </c>
      <c r="B10" s="22">
        <v>44</v>
      </c>
      <c r="C10" s="23">
        <f ca="1" t="shared" si="0"/>
        <v>2</v>
      </c>
      <c r="D10" s="132" t="s">
        <v>147</v>
      </c>
      <c r="E10" s="22" t="s">
        <v>39</v>
      </c>
      <c r="F10" s="22">
        <v>53</v>
      </c>
      <c r="G10" s="25" t="s">
        <v>148</v>
      </c>
      <c r="H10" s="26"/>
      <c r="I10" s="26"/>
      <c r="J10" s="27" t="s">
        <v>43</v>
      </c>
      <c r="K10" s="26"/>
      <c r="L10" s="26"/>
      <c r="M10" s="26"/>
      <c r="N10" s="26"/>
      <c r="O10" s="27" t="s">
        <v>51</v>
      </c>
      <c r="P10" s="26"/>
      <c r="Q10" s="26"/>
      <c r="R10" s="26"/>
      <c r="S10" s="27"/>
      <c r="T10" s="26"/>
      <c r="U10" s="26"/>
      <c r="V10" s="26"/>
      <c r="W10" s="26"/>
      <c r="X10" s="26"/>
      <c r="Y10" s="27" t="s">
        <v>42</v>
      </c>
      <c r="Z10" s="26"/>
      <c r="AA10" s="26"/>
      <c r="AB10" s="27" t="s">
        <v>43</v>
      </c>
      <c r="AC10" s="26"/>
      <c r="AD10" s="26"/>
      <c r="AE10" s="26"/>
      <c r="AF10" s="26"/>
      <c r="AG10" s="133"/>
      <c r="AH10" s="134"/>
      <c r="AI10" s="134"/>
      <c r="AJ10" s="134"/>
      <c r="AK10" s="133" t="s">
        <v>62</v>
      </c>
      <c r="AL10" s="134"/>
      <c r="AM10" s="134"/>
      <c r="AN10" s="134"/>
      <c r="AO10" s="134"/>
      <c r="AP10" s="134"/>
      <c r="AQ10" s="133"/>
      <c r="AR10" s="133"/>
      <c r="AS10" s="134"/>
      <c r="AT10" s="134"/>
      <c r="AU10" s="134"/>
      <c r="AV10" s="134"/>
      <c r="AW10" s="134"/>
      <c r="AX10" s="134"/>
      <c r="AY10" s="134"/>
      <c r="AZ10" s="134"/>
    </row>
    <row r="11" spans="1:52" s="33" customFormat="1" ht="24.75" customHeight="1">
      <c r="A11" s="22" t="s">
        <v>57</v>
      </c>
      <c r="B11" s="22">
        <v>35</v>
      </c>
      <c r="C11" s="23">
        <f ca="1" t="shared" si="0"/>
        <v>3</v>
      </c>
      <c r="D11" s="132" t="s">
        <v>149</v>
      </c>
      <c r="E11" s="22" t="s">
        <v>39</v>
      </c>
      <c r="F11" s="22">
        <v>56</v>
      </c>
      <c r="G11" s="25" t="s">
        <v>150</v>
      </c>
      <c r="H11" s="27" t="s">
        <v>48</v>
      </c>
      <c r="I11" s="26"/>
      <c r="J11" s="26"/>
      <c r="K11" s="26"/>
      <c r="L11" s="26"/>
      <c r="M11" s="26"/>
      <c r="N11" s="26"/>
      <c r="O11" s="26"/>
      <c r="P11" s="27" t="s">
        <v>48</v>
      </c>
      <c r="Q11" s="26"/>
      <c r="R11" s="26"/>
      <c r="S11" s="26"/>
      <c r="T11" s="26"/>
      <c r="U11" s="27" t="s">
        <v>42</v>
      </c>
      <c r="V11" s="26"/>
      <c r="W11" s="26"/>
      <c r="X11" s="26"/>
      <c r="Y11" s="26"/>
      <c r="Z11" s="27"/>
      <c r="AA11" s="26"/>
      <c r="AB11" s="26"/>
      <c r="AC11" s="26"/>
      <c r="AD11" s="27" t="s">
        <v>51</v>
      </c>
      <c r="AE11" s="26"/>
      <c r="AF11" s="26"/>
      <c r="AG11" s="134"/>
      <c r="AH11" s="134"/>
      <c r="AI11" s="134"/>
      <c r="AJ11" s="134"/>
      <c r="AK11" s="133" t="s">
        <v>42</v>
      </c>
      <c r="AL11" s="134"/>
      <c r="AM11" s="134"/>
      <c r="AN11" s="134"/>
      <c r="AO11" s="134"/>
      <c r="AP11" s="134"/>
      <c r="AQ11" s="134"/>
      <c r="AR11" s="134"/>
      <c r="AS11" s="133"/>
      <c r="AT11" s="133"/>
      <c r="AU11" s="133"/>
      <c r="AV11" s="134"/>
      <c r="AW11" s="134"/>
      <c r="AX11" s="134"/>
      <c r="AY11" s="134"/>
      <c r="AZ11" s="134"/>
    </row>
    <row r="12" spans="1:52" s="33" customFormat="1" ht="24.75" customHeight="1">
      <c r="A12" s="22" t="s">
        <v>57</v>
      </c>
      <c r="B12" s="22">
        <v>35</v>
      </c>
      <c r="C12" s="23">
        <f ca="1" t="shared" si="0"/>
        <v>4</v>
      </c>
      <c r="D12" s="132" t="s">
        <v>151</v>
      </c>
      <c r="E12" s="22" t="s">
        <v>39</v>
      </c>
      <c r="F12" s="22">
        <v>57</v>
      </c>
      <c r="G12" s="25" t="s">
        <v>150</v>
      </c>
      <c r="H12" s="26"/>
      <c r="I12" s="26"/>
      <c r="J12" s="27" t="s">
        <v>42</v>
      </c>
      <c r="K12" s="26"/>
      <c r="L12" s="26"/>
      <c r="M12" s="26"/>
      <c r="N12" s="27" t="s">
        <v>42</v>
      </c>
      <c r="O12" s="26"/>
      <c r="P12" s="26"/>
      <c r="Q12" s="26"/>
      <c r="R12" s="27" t="s">
        <v>42</v>
      </c>
      <c r="S12" s="26"/>
      <c r="T12" s="26"/>
      <c r="U12" s="26"/>
      <c r="V12" s="27" t="s">
        <v>42</v>
      </c>
      <c r="W12" s="26"/>
      <c r="X12" s="26"/>
      <c r="Y12" s="26"/>
      <c r="Z12" s="26"/>
      <c r="AA12" s="26"/>
      <c r="AB12" s="26"/>
      <c r="AC12" s="26"/>
      <c r="AD12" s="26"/>
      <c r="AE12" s="27"/>
      <c r="AF12" s="26"/>
      <c r="AG12" s="134"/>
      <c r="AH12" s="134"/>
      <c r="AI12" s="134"/>
      <c r="AJ12" s="134"/>
      <c r="AK12" s="134"/>
      <c r="AL12" s="133" t="s">
        <v>51</v>
      </c>
      <c r="AM12" s="133"/>
      <c r="AN12" s="133"/>
      <c r="AO12" s="134"/>
      <c r="AP12" s="134"/>
      <c r="AQ12" s="134"/>
      <c r="AR12" s="134"/>
      <c r="AS12" s="133"/>
      <c r="AT12" s="134"/>
      <c r="AU12" s="134"/>
      <c r="AV12" s="134"/>
      <c r="AW12" s="134"/>
      <c r="AX12" s="134"/>
      <c r="AY12" s="134"/>
      <c r="AZ12" s="134"/>
    </row>
    <row r="13" spans="1:52" s="33" customFormat="1" ht="24.75" customHeight="1">
      <c r="A13" s="22" t="s">
        <v>45</v>
      </c>
      <c r="B13" s="22">
        <v>49</v>
      </c>
      <c r="C13" s="23">
        <f ca="1" t="shared" si="0"/>
        <v>5</v>
      </c>
      <c r="D13" s="132" t="s">
        <v>152</v>
      </c>
      <c r="E13" s="22" t="s">
        <v>39</v>
      </c>
      <c r="F13" s="22">
        <v>54</v>
      </c>
      <c r="G13" s="25" t="s">
        <v>153</v>
      </c>
      <c r="H13" s="26"/>
      <c r="I13" s="26"/>
      <c r="J13" s="26"/>
      <c r="K13" s="27" t="s">
        <v>42</v>
      </c>
      <c r="L13" s="26"/>
      <c r="M13" s="26"/>
      <c r="N13" s="26"/>
      <c r="O13" s="26"/>
      <c r="P13" s="27" t="s">
        <v>42</v>
      </c>
      <c r="Q13" s="26"/>
      <c r="R13" s="26"/>
      <c r="S13" s="26"/>
      <c r="T13" s="26"/>
      <c r="U13" s="26"/>
      <c r="V13" s="26"/>
      <c r="W13" s="27" t="s">
        <v>43</v>
      </c>
      <c r="X13" s="26"/>
      <c r="Y13" s="26"/>
      <c r="Z13" s="26"/>
      <c r="AA13" s="26"/>
      <c r="AB13" s="27" t="s">
        <v>42</v>
      </c>
      <c r="AC13" s="26"/>
      <c r="AD13" s="26"/>
      <c r="AE13" s="26"/>
      <c r="AF13" s="27"/>
      <c r="AG13" s="134"/>
      <c r="AH13" s="134"/>
      <c r="AI13" s="134"/>
      <c r="AJ13" s="134"/>
      <c r="AK13" s="134"/>
      <c r="AL13" s="133" t="s">
        <v>51</v>
      </c>
      <c r="AM13" s="134"/>
      <c r="AN13" s="134"/>
      <c r="AO13" s="133"/>
      <c r="AP13" s="133"/>
      <c r="AQ13" s="134"/>
      <c r="AR13" s="134"/>
      <c r="AS13" s="134"/>
      <c r="AT13" s="134"/>
      <c r="AU13" s="134"/>
      <c r="AV13" s="133"/>
      <c r="AW13" s="134"/>
      <c r="AX13" s="134"/>
      <c r="AY13" s="134"/>
      <c r="AZ13" s="134"/>
    </row>
    <row r="14" spans="1:52" s="33" customFormat="1" ht="24.75" customHeight="1">
      <c r="A14" s="22" t="s">
        <v>45</v>
      </c>
      <c r="B14" s="22">
        <v>49</v>
      </c>
      <c r="C14" s="23">
        <f ca="1" t="shared" si="0"/>
        <v>6</v>
      </c>
      <c r="D14" s="132" t="s">
        <v>154</v>
      </c>
      <c r="E14" s="22" t="s">
        <v>39</v>
      </c>
      <c r="F14" s="22">
        <v>55</v>
      </c>
      <c r="G14" s="25" t="s">
        <v>127</v>
      </c>
      <c r="H14" s="26"/>
      <c r="I14" s="26"/>
      <c r="J14" s="26"/>
      <c r="K14" s="26"/>
      <c r="L14" s="26"/>
      <c r="M14" s="27" t="s">
        <v>43</v>
      </c>
      <c r="N14" s="26"/>
      <c r="O14" s="26"/>
      <c r="P14" s="26"/>
      <c r="Q14" s="27"/>
      <c r="R14" s="26"/>
      <c r="S14" s="27"/>
      <c r="T14" s="26"/>
      <c r="U14" s="26"/>
      <c r="V14" s="26"/>
      <c r="W14" s="26"/>
      <c r="X14" s="26"/>
      <c r="Y14" s="26"/>
      <c r="Z14" s="27"/>
      <c r="AA14" s="26"/>
      <c r="AB14" s="26"/>
      <c r="AC14" s="27"/>
      <c r="AD14" s="26"/>
      <c r="AE14" s="26"/>
      <c r="AF14" s="26"/>
      <c r="AG14" s="134"/>
      <c r="AH14" s="134"/>
      <c r="AI14" s="134"/>
      <c r="AJ14" s="134"/>
      <c r="AK14" s="134"/>
      <c r="AL14" s="134"/>
      <c r="AM14" s="133"/>
      <c r="AN14" s="134"/>
      <c r="AO14" s="133"/>
      <c r="AP14" s="134"/>
      <c r="AQ14" s="134"/>
      <c r="AR14" s="134"/>
      <c r="AS14" s="134"/>
      <c r="AT14" s="134"/>
      <c r="AU14" s="134"/>
      <c r="AV14" s="134"/>
      <c r="AW14" s="133"/>
      <c r="AX14" s="133"/>
      <c r="AY14" s="134"/>
      <c r="AZ14" s="134"/>
    </row>
    <row r="15" spans="1:52" s="33" customFormat="1" ht="24.75" customHeight="1">
      <c r="A15" s="22" t="s">
        <v>45</v>
      </c>
      <c r="B15" s="22">
        <v>44</v>
      </c>
      <c r="C15" s="23">
        <f ca="1" t="shared" si="0"/>
        <v>7</v>
      </c>
      <c r="D15" s="132" t="s">
        <v>155</v>
      </c>
      <c r="E15" s="22" t="s">
        <v>39</v>
      </c>
      <c r="F15" s="22">
        <v>56</v>
      </c>
      <c r="G15" s="25" t="s">
        <v>156</v>
      </c>
      <c r="H15" s="26"/>
      <c r="I15" s="26"/>
      <c r="J15" s="26"/>
      <c r="K15" s="26"/>
      <c r="L15" s="27" t="s">
        <v>42</v>
      </c>
      <c r="M15" s="26"/>
      <c r="N15" s="26"/>
      <c r="O15" s="27" t="s">
        <v>42</v>
      </c>
      <c r="P15" s="26"/>
      <c r="Q15" s="26"/>
      <c r="R15" s="26"/>
      <c r="S15" s="26"/>
      <c r="T15" s="26"/>
      <c r="U15" s="27" t="s">
        <v>48</v>
      </c>
      <c r="V15" s="26"/>
      <c r="W15" s="26"/>
      <c r="X15" s="27" t="s">
        <v>42</v>
      </c>
      <c r="Y15" s="26"/>
      <c r="Z15" s="26"/>
      <c r="AA15" s="27" t="s">
        <v>42</v>
      </c>
      <c r="AB15" s="26"/>
      <c r="AC15" s="26"/>
      <c r="AD15" s="26"/>
      <c r="AE15" s="26"/>
      <c r="AF15" s="26"/>
      <c r="AG15" s="134"/>
      <c r="AH15" s="134"/>
      <c r="AI15" s="134"/>
      <c r="AJ15" s="134"/>
      <c r="AK15" s="134"/>
      <c r="AL15" s="134"/>
      <c r="AM15" s="134"/>
      <c r="AN15" s="133"/>
      <c r="AO15" s="134"/>
      <c r="AP15" s="133"/>
      <c r="AQ15" s="134"/>
      <c r="AR15" s="134"/>
      <c r="AS15" s="134"/>
      <c r="AT15" s="134"/>
      <c r="AU15" s="134"/>
      <c r="AV15" s="134"/>
      <c r="AW15" s="133"/>
      <c r="AX15" s="134"/>
      <c r="AY15" s="133"/>
      <c r="AZ15" s="134"/>
    </row>
    <row r="16" spans="1:52" s="33" customFormat="1" ht="24.75" customHeight="1">
      <c r="A16" s="22" t="s">
        <v>45</v>
      </c>
      <c r="B16" s="22">
        <v>49</v>
      </c>
      <c r="C16" s="23">
        <f ca="1" t="shared" si="0"/>
        <v>8</v>
      </c>
      <c r="D16" s="132" t="s">
        <v>157</v>
      </c>
      <c r="E16" s="22" t="s">
        <v>39</v>
      </c>
      <c r="F16" s="22">
        <v>56</v>
      </c>
      <c r="G16" s="25" t="s">
        <v>158</v>
      </c>
      <c r="H16" s="26"/>
      <c r="I16" s="27" t="s">
        <v>42</v>
      </c>
      <c r="J16" s="26"/>
      <c r="K16" s="26"/>
      <c r="L16" s="26"/>
      <c r="M16" s="26"/>
      <c r="N16" s="27" t="s">
        <v>88</v>
      </c>
      <c r="O16" s="26"/>
      <c r="P16" s="26"/>
      <c r="Q16" s="26"/>
      <c r="R16" s="26"/>
      <c r="S16" s="26"/>
      <c r="T16" s="27" t="s">
        <v>42</v>
      </c>
      <c r="U16" s="26"/>
      <c r="V16" s="26"/>
      <c r="W16" s="26"/>
      <c r="X16" s="26"/>
      <c r="Y16" s="27" t="s">
        <v>42</v>
      </c>
      <c r="Z16" s="26"/>
      <c r="AA16" s="26"/>
      <c r="AB16" s="26"/>
      <c r="AC16" s="26"/>
      <c r="AD16" s="27" t="s">
        <v>43</v>
      </c>
      <c r="AE16" s="26"/>
      <c r="AF16" s="26"/>
      <c r="AG16" s="134"/>
      <c r="AH16" s="133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3"/>
      <c r="AW16" s="134"/>
      <c r="AX16" s="133"/>
      <c r="AY16" s="133"/>
      <c r="AZ16" s="134"/>
    </row>
    <row r="17" spans="1:52" s="33" customFormat="1" ht="24.75" customHeight="1">
      <c r="A17" s="22" t="s">
        <v>45</v>
      </c>
      <c r="B17" s="22">
        <v>72</v>
      </c>
      <c r="C17" s="23">
        <f ca="1" t="shared" si="0"/>
        <v>9</v>
      </c>
      <c r="D17" s="132" t="s">
        <v>159</v>
      </c>
      <c r="E17" s="22" t="s">
        <v>39</v>
      </c>
      <c r="F17" s="22">
        <v>56</v>
      </c>
      <c r="G17" s="25" t="s">
        <v>160</v>
      </c>
      <c r="H17" s="26"/>
      <c r="I17" s="26"/>
      <c r="J17" s="26"/>
      <c r="K17" s="27" t="s">
        <v>49</v>
      </c>
      <c r="L17" s="26"/>
      <c r="M17" s="26"/>
      <c r="N17" s="26"/>
      <c r="O17" s="26"/>
      <c r="P17" s="26"/>
      <c r="Q17" s="27"/>
      <c r="R17" s="26"/>
      <c r="S17" s="26"/>
      <c r="T17" s="27" t="s">
        <v>161</v>
      </c>
      <c r="U17" s="26"/>
      <c r="V17" s="26"/>
      <c r="W17" s="26"/>
      <c r="X17" s="27" t="s">
        <v>54</v>
      </c>
      <c r="Y17" s="26"/>
      <c r="Z17" s="26"/>
      <c r="AA17" s="26"/>
      <c r="AB17" s="26"/>
      <c r="AC17" s="26"/>
      <c r="AD17" s="26"/>
      <c r="AE17" s="27"/>
      <c r="AF17" s="26"/>
      <c r="AG17" s="134"/>
      <c r="AH17" s="134"/>
      <c r="AI17" s="133"/>
      <c r="AJ17" s="134"/>
      <c r="AK17" s="134"/>
      <c r="AL17" s="134"/>
      <c r="AM17" s="134"/>
      <c r="AN17" s="134"/>
      <c r="AO17" s="134"/>
      <c r="AP17" s="134"/>
      <c r="AQ17" s="133"/>
      <c r="AR17" s="134"/>
      <c r="AS17" s="134"/>
      <c r="AT17" s="133"/>
      <c r="AU17" s="134"/>
      <c r="AV17" s="134"/>
      <c r="AW17" s="134"/>
      <c r="AX17" s="134"/>
      <c r="AY17" s="134"/>
      <c r="AZ17" s="133"/>
    </row>
    <row r="18" spans="1:52" s="33" customFormat="1" ht="24.75" customHeight="1">
      <c r="A18" s="22" t="s">
        <v>45</v>
      </c>
      <c r="B18" s="22">
        <v>72</v>
      </c>
      <c r="C18" s="23">
        <f ca="1" t="shared" si="0"/>
        <v>10</v>
      </c>
      <c r="D18" s="132" t="s">
        <v>162</v>
      </c>
      <c r="E18" s="22" t="s">
        <v>39</v>
      </c>
      <c r="F18" s="22">
        <v>56</v>
      </c>
      <c r="G18" s="25" t="s">
        <v>163</v>
      </c>
      <c r="H18" s="26"/>
      <c r="I18" s="27" t="s">
        <v>49</v>
      </c>
      <c r="J18" s="26"/>
      <c r="K18" s="26"/>
      <c r="L18" s="27" t="s">
        <v>43</v>
      </c>
      <c r="M18" s="26"/>
      <c r="N18" s="26"/>
      <c r="O18" s="26"/>
      <c r="P18" s="26"/>
      <c r="Q18" s="26"/>
      <c r="R18" s="26"/>
      <c r="S18" s="26"/>
      <c r="T18" s="26"/>
      <c r="U18" s="26"/>
      <c r="V18" s="27" t="s">
        <v>48</v>
      </c>
      <c r="W18" s="26"/>
      <c r="X18" s="26"/>
      <c r="Y18" s="26"/>
      <c r="Z18" s="26"/>
      <c r="AA18" s="26"/>
      <c r="AB18" s="26"/>
      <c r="AC18" s="27"/>
      <c r="AD18" s="26"/>
      <c r="AE18" s="26"/>
      <c r="AF18" s="27"/>
      <c r="AG18" s="134"/>
      <c r="AH18" s="134"/>
      <c r="AI18" s="134"/>
      <c r="AJ18" s="133"/>
      <c r="AK18" s="134"/>
      <c r="AL18" s="134"/>
      <c r="AM18" s="134"/>
      <c r="AN18" s="134"/>
      <c r="AO18" s="134"/>
      <c r="AP18" s="134"/>
      <c r="AQ18" s="134"/>
      <c r="AR18" s="133"/>
      <c r="AS18" s="134"/>
      <c r="AT18" s="134"/>
      <c r="AU18" s="133"/>
      <c r="AV18" s="134"/>
      <c r="AW18" s="134"/>
      <c r="AX18" s="134"/>
      <c r="AY18" s="134"/>
      <c r="AZ18" s="133"/>
    </row>
    <row r="19" spans="1:52" s="33" customFormat="1" ht="24.75" customHeight="1" thickBot="1">
      <c r="A19" s="135"/>
      <c r="B19" s="135"/>
      <c r="C19" s="30"/>
      <c r="D19" s="137"/>
      <c r="E19" s="32"/>
      <c r="F19" s="32"/>
      <c r="G19" s="137"/>
      <c r="M19" s="235" t="s">
        <v>63</v>
      </c>
      <c r="N19" s="235"/>
      <c r="O19" s="235"/>
      <c r="P19" s="235"/>
      <c r="Q19" s="138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1:52" s="33" customFormat="1" ht="24" customHeight="1" thickBot="1">
      <c r="A20" s="41" t="s">
        <v>8</v>
      </c>
      <c r="B20" s="41" t="s">
        <v>9</v>
      </c>
      <c r="C20" s="17" t="s">
        <v>10</v>
      </c>
      <c r="D20" s="16" t="s">
        <v>11</v>
      </c>
      <c r="E20" s="16" t="s">
        <v>12</v>
      </c>
      <c r="F20" s="139" t="s">
        <v>64</v>
      </c>
      <c r="G20" s="140" t="s">
        <v>14</v>
      </c>
      <c r="H20" s="36" t="s">
        <v>65</v>
      </c>
      <c r="I20" s="37" t="s">
        <v>66</v>
      </c>
      <c r="J20" s="37" t="s">
        <v>67</v>
      </c>
      <c r="K20" s="37" t="s">
        <v>68</v>
      </c>
      <c r="L20" s="58" t="s">
        <v>69</v>
      </c>
      <c r="M20" s="141" t="s">
        <v>70</v>
      </c>
      <c r="N20" s="142" t="s">
        <v>71</v>
      </c>
      <c r="O20" s="142" t="s">
        <v>140</v>
      </c>
      <c r="P20" s="143" t="s">
        <v>141</v>
      </c>
      <c r="Q20" s="229" t="s">
        <v>72</v>
      </c>
      <c r="R20" s="230"/>
      <c r="S20" s="144" t="s">
        <v>73</v>
      </c>
      <c r="T20" s="232" t="s">
        <v>74</v>
      </c>
      <c r="U20" s="233"/>
      <c r="W20" s="231" t="s">
        <v>142</v>
      </c>
      <c r="X20" s="231"/>
      <c r="Y20" s="231"/>
      <c r="Z20" s="231"/>
      <c r="AA20" s="231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1:52" s="33" customFormat="1" ht="15.75" customHeight="1">
      <c r="A21" s="22" t="str">
        <f aca="true" ca="1" t="shared" si="1" ref="A21:B30">OFFSET(A21,-12,0)</f>
        <v>PDL</v>
      </c>
      <c r="B21" s="22">
        <f ca="1" t="shared" si="1"/>
        <v>44</v>
      </c>
      <c r="C21" s="41">
        <v>1</v>
      </c>
      <c r="D21" s="112" t="str">
        <f aca="true" ca="1" t="shared" si="2" ref="D21:E30">OFFSET(D21,-12,0)</f>
        <v>ANGIBERT Stephanie</v>
      </c>
      <c r="E21" s="22" t="str">
        <f ca="1" t="shared" si="2"/>
        <v>M</v>
      </c>
      <c r="F21" s="22">
        <v>0</v>
      </c>
      <c r="G21" s="42" t="str">
        <f aca="true" ca="1" t="shared" si="3" ref="G21:G30">OFFSET(G21,-12,0)</f>
        <v>JUDO CLUB MALAKOFF</v>
      </c>
      <c r="H21" s="43">
        <v>0</v>
      </c>
      <c r="I21" s="44">
        <v>0</v>
      </c>
      <c r="J21" s="44">
        <v>0</v>
      </c>
      <c r="K21" s="44">
        <v>0</v>
      </c>
      <c r="L21" s="145">
        <v>10</v>
      </c>
      <c r="M21" s="43"/>
      <c r="N21" s="44"/>
      <c r="O21" s="146"/>
      <c r="P21" s="45"/>
      <c r="Q21" s="236">
        <f aca="true" t="shared" si="4" ref="Q21:Q30">SUM(H21:P21)</f>
        <v>10</v>
      </c>
      <c r="R21" s="237"/>
      <c r="S21" s="147"/>
      <c r="T21" s="232">
        <f aca="true" t="shared" si="5" ref="T21:T30">SUM(F21,Q21)</f>
        <v>10</v>
      </c>
      <c r="U21" s="233"/>
      <c r="W21" s="148" t="s">
        <v>18</v>
      </c>
      <c r="X21" s="148" t="s">
        <v>110</v>
      </c>
      <c r="Y21" s="148" t="s">
        <v>111</v>
      </c>
      <c r="Z21" s="148" t="s">
        <v>112</v>
      </c>
      <c r="AA21" s="149" t="s">
        <v>25</v>
      </c>
      <c r="AD21" s="150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1:52" s="33" customFormat="1" ht="15.75" customHeight="1">
      <c r="A22" s="22" t="str">
        <f ca="1" t="shared" si="1"/>
        <v>PDL</v>
      </c>
      <c r="B22" s="22">
        <f ca="1" t="shared" si="1"/>
        <v>44</v>
      </c>
      <c r="C22" s="41">
        <v>2</v>
      </c>
      <c r="D22" s="112" t="str">
        <f ca="1" t="shared" si="2"/>
        <v>PICHON Sarah</v>
      </c>
      <c r="E22" s="22" t="str">
        <f ca="1" t="shared" si="2"/>
        <v>M</v>
      </c>
      <c r="F22" s="22">
        <v>65</v>
      </c>
      <c r="G22" s="42" t="str">
        <f ca="1" t="shared" si="3"/>
        <v>CS MONTOIRIN JUDO</v>
      </c>
      <c r="H22" s="51">
        <v>10</v>
      </c>
      <c r="I22" s="52">
        <v>7</v>
      </c>
      <c r="J22" s="52">
        <v>0</v>
      </c>
      <c r="K22" s="52">
        <v>10</v>
      </c>
      <c r="L22" s="151" t="s">
        <v>76</v>
      </c>
      <c r="M22" s="51">
        <v>10</v>
      </c>
      <c r="N22" s="52"/>
      <c r="O22" s="152"/>
      <c r="P22" s="53"/>
      <c r="Q22" s="227">
        <f t="shared" si="4"/>
        <v>37</v>
      </c>
      <c r="R22" s="228"/>
      <c r="S22" s="147"/>
      <c r="T22" s="234">
        <f t="shared" si="5"/>
        <v>102</v>
      </c>
      <c r="U22" s="233"/>
      <c r="W22" s="149" t="s">
        <v>20</v>
      </c>
      <c r="X22" s="148" t="s">
        <v>23</v>
      </c>
      <c r="Y22" s="148" t="s">
        <v>17</v>
      </c>
      <c r="Z22" s="148" t="s">
        <v>27</v>
      </c>
      <c r="AA22" s="148" t="s">
        <v>24</v>
      </c>
      <c r="AD22" s="150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1:52" s="33" customFormat="1" ht="15.75" customHeight="1">
      <c r="A23" s="22" t="str">
        <f ca="1" t="shared" si="1"/>
        <v>BRE</v>
      </c>
      <c r="B23" s="22">
        <f ca="1" t="shared" si="1"/>
        <v>35</v>
      </c>
      <c r="C23" s="41">
        <v>3</v>
      </c>
      <c r="D23" s="112" t="str">
        <f ca="1" t="shared" si="2"/>
        <v>PAPAIL Jessica</v>
      </c>
      <c r="E23" s="22" t="str">
        <f ca="1" t="shared" si="2"/>
        <v>M</v>
      </c>
      <c r="F23" s="22">
        <v>10</v>
      </c>
      <c r="G23" s="42" t="str">
        <f ca="1" t="shared" si="3"/>
        <v>J C DES MARCHES DE BRETAGNE</v>
      </c>
      <c r="H23" s="51">
        <v>10</v>
      </c>
      <c r="I23" s="52">
        <v>10</v>
      </c>
      <c r="J23" s="52">
        <v>0</v>
      </c>
      <c r="K23" s="52">
        <v>0</v>
      </c>
      <c r="L23" s="151"/>
      <c r="M23" s="51">
        <v>0</v>
      </c>
      <c r="N23" s="52"/>
      <c r="O23" s="152"/>
      <c r="P23" s="53"/>
      <c r="Q23" s="227">
        <f t="shared" si="4"/>
        <v>20</v>
      </c>
      <c r="R23" s="228"/>
      <c r="S23" s="147"/>
      <c r="T23" s="232">
        <f t="shared" si="5"/>
        <v>30</v>
      </c>
      <c r="U23" s="233"/>
      <c r="W23" s="20" t="s">
        <v>113</v>
      </c>
      <c r="X23" s="20" t="s">
        <v>114</v>
      </c>
      <c r="Y23" s="131" t="s">
        <v>35</v>
      </c>
      <c r="Z23" s="148" t="s">
        <v>115</v>
      </c>
      <c r="AA23" s="148" t="s">
        <v>116</v>
      </c>
      <c r="AD23" s="150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1:52" s="33" customFormat="1" ht="15.75" customHeight="1">
      <c r="A24" s="22" t="str">
        <f ca="1" t="shared" si="1"/>
        <v>BRE</v>
      </c>
      <c r="B24" s="22">
        <f ca="1" t="shared" si="1"/>
        <v>35</v>
      </c>
      <c r="C24" s="41">
        <v>4</v>
      </c>
      <c r="D24" s="112" t="str">
        <f ca="1" t="shared" si="2"/>
        <v>BEAUDOUIN-PAQUE Oriane</v>
      </c>
      <c r="E24" s="22" t="str">
        <f ca="1" t="shared" si="2"/>
        <v>M</v>
      </c>
      <c r="F24" s="22">
        <v>30</v>
      </c>
      <c r="G24" s="42" t="str">
        <f ca="1" t="shared" si="3"/>
        <v>J C DES MARCHES DE BRETAGNE</v>
      </c>
      <c r="H24" s="51">
        <v>0</v>
      </c>
      <c r="I24" s="52">
        <v>0</v>
      </c>
      <c r="J24" s="52">
        <v>0</v>
      </c>
      <c r="K24" s="52">
        <v>0</v>
      </c>
      <c r="L24" s="151"/>
      <c r="M24" s="51">
        <v>0</v>
      </c>
      <c r="N24" s="52"/>
      <c r="O24" s="152"/>
      <c r="P24" s="53"/>
      <c r="Q24" s="227">
        <f t="shared" si="4"/>
        <v>0</v>
      </c>
      <c r="R24" s="228"/>
      <c r="S24" s="147"/>
      <c r="T24" s="232">
        <f t="shared" si="5"/>
        <v>30</v>
      </c>
      <c r="U24" s="233"/>
      <c r="W24" s="148" t="s">
        <v>117</v>
      </c>
      <c r="X24" s="148" t="s">
        <v>31</v>
      </c>
      <c r="Y24" s="148" t="s">
        <v>118</v>
      </c>
      <c r="Z24" s="148" t="s">
        <v>119</v>
      </c>
      <c r="AA24" s="148" t="s">
        <v>120</v>
      </c>
      <c r="AD24" s="150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s="33" customFormat="1" ht="15.75" customHeight="1">
      <c r="A25" s="22" t="str">
        <f ca="1" t="shared" si="1"/>
        <v>PDL</v>
      </c>
      <c r="B25" s="22">
        <f ca="1" t="shared" si="1"/>
        <v>49</v>
      </c>
      <c r="C25" s="41">
        <v>5</v>
      </c>
      <c r="D25" s="112" t="str">
        <f ca="1" t="shared" si="2"/>
        <v>SIESS Violaine</v>
      </c>
      <c r="E25" s="22" t="str">
        <f ca="1" t="shared" si="2"/>
        <v>M</v>
      </c>
      <c r="F25" s="22">
        <v>67</v>
      </c>
      <c r="G25" s="42" t="str">
        <f ca="1" t="shared" si="3"/>
        <v>JUDO CLUB LES ROSIERS/LOIRE</v>
      </c>
      <c r="H25" s="51">
        <v>0</v>
      </c>
      <c r="I25" s="52">
        <v>0</v>
      </c>
      <c r="J25" s="52">
        <v>10</v>
      </c>
      <c r="K25" s="52">
        <v>0</v>
      </c>
      <c r="L25" s="151"/>
      <c r="M25" s="51">
        <v>0</v>
      </c>
      <c r="N25" s="52"/>
      <c r="O25" s="152"/>
      <c r="P25" s="53"/>
      <c r="Q25" s="227">
        <f t="shared" si="4"/>
        <v>10</v>
      </c>
      <c r="R25" s="228"/>
      <c r="S25" s="147"/>
      <c r="T25" s="232">
        <f t="shared" si="5"/>
        <v>77</v>
      </c>
      <c r="U25" s="233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s="33" customFormat="1" ht="15.75" customHeight="1">
      <c r="A26" s="22" t="str">
        <f ca="1" t="shared" si="1"/>
        <v>PDL</v>
      </c>
      <c r="B26" s="22">
        <f ca="1" t="shared" si="1"/>
        <v>49</v>
      </c>
      <c r="C26" s="41">
        <v>6</v>
      </c>
      <c r="D26" s="112" t="str">
        <f ca="1" t="shared" si="2"/>
        <v>HAIDRA Flora</v>
      </c>
      <c r="E26" s="22" t="str">
        <f ca="1" t="shared" si="2"/>
        <v>M</v>
      </c>
      <c r="F26" s="22">
        <v>95</v>
      </c>
      <c r="G26" s="42" t="str">
        <f ca="1" t="shared" si="3"/>
        <v>EVRE JUDO ST PIERRE LE MAY</v>
      </c>
      <c r="H26" s="51">
        <v>10</v>
      </c>
      <c r="I26" s="52" t="s">
        <v>76</v>
      </c>
      <c r="J26" s="52"/>
      <c r="K26" s="52"/>
      <c r="L26" s="151"/>
      <c r="M26" s="51"/>
      <c r="N26" s="52"/>
      <c r="O26" s="152"/>
      <c r="P26" s="53"/>
      <c r="Q26" s="227">
        <f t="shared" si="4"/>
        <v>10</v>
      </c>
      <c r="R26" s="228"/>
      <c r="S26" s="147"/>
      <c r="T26" s="234">
        <f t="shared" si="5"/>
        <v>105</v>
      </c>
      <c r="U26" s="233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s="33" customFormat="1" ht="15.75" customHeight="1" thickBot="1">
      <c r="A27" s="22" t="str">
        <f ca="1" t="shared" si="1"/>
        <v>PDL</v>
      </c>
      <c r="B27" s="22">
        <f ca="1" t="shared" si="1"/>
        <v>44</v>
      </c>
      <c r="C27" s="41">
        <v>7</v>
      </c>
      <c r="D27" s="112" t="str">
        <f ca="1" t="shared" si="2"/>
        <v>CHAPUIS Clemence</v>
      </c>
      <c r="E27" s="22" t="str">
        <f ca="1" t="shared" si="2"/>
        <v>M</v>
      </c>
      <c r="F27" s="22">
        <v>30</v>
      </c>
      <c r="G27" s="42" t="str">
        <f ca="1" t="shared" si="3"/>
        <v>SHIN DOJO HERBLINOIS</v>
      </c>
      <c r="H27" s="51">
        <v>0</v>
      </c>
      <c r="I27" s="52">
        <v>0</v>
      </c>
      <c r="J27" s="52">
        <v>10</v>
      </c>
      <c r="K27" s="52">
        <v>0</v>
      </c>
      <c r="L27" s="151">
        <v>0</v>
      </c>
      <c r="M27" s="153"/>
      <c r="N27" s="154"/>
      <c r="O27" s="155"/>
      <c r="P27" s="156"/>
      <c r="Q27" s="227">
        <f t="shared" si="4"/>
        <v>10</v>
      </c>
      <c r="R27" s="228"/>
      <c r="S27" s="147"/>
      <c r="T27" s="232">
        <f t="shared" si="5"/>
        <v>40</v>
      </c>
      <c r="U27" s="233"/>
      <c r="Z27" s="201" t="s">
        <v>77</v>
      </c>
      <c r="AA27" s="201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s="33" customFormat="1" ht="15.75" customHeight="1">
      <c r="A28" s="22" t="str">
        <f ca="1" t="shared" si="1"/>
        <v>PDL</v>
      </c>
      <c r="B28" s="22">
        <f ca="1" t="shared" si="1"/>
        <v>49</v>
      </c>
      <c r="C28" s="41">
        <v>8</v>
      </c>
      <c r="D28" s="112" t="str">
        <f ca="1" t="shared" si="2"/>
        <v>GUAIS Marie</v>
      </c>
      <c r="E28" s="22" t="str">
        <f ca="1" t="shared" si="2"/>
        <v>M</v>
      </c>
      <c r="F28" s="22">
        <v>0</v>
      </c>
      <c r="G28" s="42" t="str">
        <f ca="1" t="shared" si="3"/>
        <v>KETSUGO ANGERS</v>
      </c>
      <c r="H28" s="51">
        <v>0</v>
      </c>
      <c r="I28" s="52">
        <v>0</v>
      </c>
      <c r="J28" s="52">
        <v>0</v>
      </c>
      <c r="K28" s="52">
        <v>0</v>
      </c>
      <c r="L28" s="151">
        <v>10</v>
      </c>
      <c r="M28" s="51"/>
      <c r="N28" s="52"/>
      <c r="O28" s="152"/>
      <c r="P28" s="53"/>
      <c r="Q28" s="227">
        <f t="shared" si="4"/>
        <v>10</v>
      </c>
      <c r="R28" s="228"/>
      <c r="S28" s="147"/>
      <c r="T28" s="232">
        <f t="shared" si="5"/>
        <v>10</v>
      </c>
      <c r="U28" s="233"/>
      <c r="Z28" s="157" t="s">
        <v>78</v>
      </c>
      <c r="AA28" s="158" t="s">
        <v>79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s="33" customFormat="1" ht="15.75" customHeight="1">
      <c r="A29" s="22" t="str">
        <f ca="1" t="shared" si="1"/>
        <v>PDL</v>
      </c>
      <c r="B29" s="22">
        <f ca="1" t="shared" si="1"/>
        <v>72</v>
      </c>
      <c r="C29" s="41">
        <v>9</v>
      </c>
      <c r="D29" s="112" t="str">
        <f ca="1" t="shared" si="2"/>
        <v>HERROUIN Manon</v>
      </c>
      <c r="E29" s="22" t="str">
        <f ca="1" t="shared" si="2"/>
        <v>M</v>
      </c>
      <c r="F29" s="22">
        <v>70</v>
      </c>
      <c r="G29" s="42" t="str">
        <f ca="1" t="shared" si="3"/>
        <v>JC SUZERAIN</v>
      </c>
      <c r="H29" s="51">
        <v>10</v>
      </c>
      <c r="I29" s="52">
        <v>10</v>
      </c>
      <c r="J29" s="52">
        <v>10</v>
      </c>
      <c r="K29" s="52" t="s">
        <v>76</v>
      </c>
      <c r="L29" s="151"/>
      <c r="M29" s="51"/>
      <c r="N29" s="52"/>
      <c r="O29" s="152"/>
      <c r="P29" s="53"/>
      <c r="Q29" s="227">
        <f t="shared" si="4"/>
        <v>30</v>
      </c>
      <c r="R29" s="228"/>
      <c r="S29" s="147"/>
      <c r="T29" s="234">
        <f t="shared" si="5"/>
        <v>100</v>
      </c>
      <c r="U29" s="233"/>
      <c r="Z29" s="238">
        <v>7</v>
      </c>
      <c r="AA29" s="240">
        <v>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s="33" customFormat="1" ht="15.75" customHeight="1" thickBot="1">
      <c r="A30" s="22" t="str">
        <f ca="1" t="shared" si="1"/>
        <v>PDL</v>
      </c>
      <c r="B30" s="22">
        <f ca="1" t="shared" si="1"/>
        <v>72</v>
      </c>
      <c r="C30" s="41">
        <v>10</v>
      </c>
      <c r="D30" s="112" t="str">
        <f ca="1" t="shared" si="2"/>
        <v>REMY Eva</v>
      </c>
      <c r="E30" s="22" t="str">
        <f ca="1" t="shared" si="2"/>
        <v>M</v>
      </c>
      <c r="F30" s="22">
        <v>79</v>
      </c>
      <c r="G30" s="42" t="str">
        <f ca="1" t="shared" si="3"/>
        <v>JUDO CLUB ARCONNAY</v>
      </c>
      <c r="H30" s="59">
        <v>10</v>
      </c>
      <c r="I30" s="60">
        <v>10</v>
      </c>
      <c r="J30" s="60">
        <v>10</v>
      </c>
      <c r="K30" s="60" t="s">
        <v>76</v>
      </c>
      <c r="L30" s="159"/>
      <c r="M30" s="59"/>
      <c r="N30" s="60"/>
      <c r="O30" s="160"/>
      <c r="P30" s="61"/>
      <c r="Q30" s="242">
        <f t="shared" si="4"/>
        <v>30</v>
      </c>
      <c r="R30" s="243"/>
      <c r="S30" s="147"/>
      <c r="T30" s="234">
        <f t="shared" si="5"/>
        <v>109</v>
      </c>
      <c r="U30" s="233"/>
      <c r="Z30" s="239"/>
      <c r="AA30" s="241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s="33" customFormat="1" ht="11.25">
      <c r="A31" s="135"/>
      <c r="B31" s="135"/>
      <c r="D31" s="66"/>
      <c r="E31" s="66"/>
      <c r="F31" s="66"/>
      <c r="G31" s="66"/>
      <c r="H31" s="66"/>
      <c r="I31" s="66"/>
      <c r="J31" s="66"/>
      <c r="K31" s="66"/>
      <c r="L31" s="66"/>
      <c r="N31" s="33" t="s">
        <v>80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s="33" customFormat="1" ht="11.25" hidden="1">
      <c r="A32" s="135"/>
      <c r="B32" s="135"/>
      <c r="C32" s="30">
        <f>COUNT(H21:P30)/2</f>
        <v>21</v>
      </c>
      <c r="D32" s="30"/>
      <c r="F32" s="135"/>
      <c r="G32" s="161" t="s">
        <v>81</v>
      </c>
      <c r="H32" s="69">
        <v>1</v>
      </c>
      <c r="I32" s="69">
        <v>2</v>
      </c>
      <c r="J32" s="69">
        <v>3</v>
      </c>
      <c r="K32" s="69">
        <v>4</v>
      </c>
      <c r="L32" s="69">
        <v>5</v>
      </c>
      <c r="M32" s="69">
        <v>6</v>
      </c>
      <c r="N32" s="69">
        <v>7</v>
      </c>
      <c r="O32" s="69">
        <v>8</v>
      </c>
      <c r="P32" s="69">
        <v>9</v>
      </c>
      <c r="Q32" s="69"/>
      <c r="R32" s="69">
        <v>10</v>
      </c>
      <c r="S32" s="69"/>
      <c r="T32" s="69">
        <v>11</v>
      </c>
      <c r="U32" s="69">
        <v>12</v>
      </c>
      <c r="V32" s="69">
        <v>13</v>
      </c>
      <c r="W32" s="69">
        <v>14</v>
      </c>
      <c r="X32" s="69">
        <v>15</v>
      </c>
      <c r="Y32" s="69">
        <v>16</v>
      </c>
      <c r="Z32" s="69"/>
      <c r="AA32" s="69">
        <v>17</v>
      </c>
      <c r="AB32" s="69">
        <v>18</v>
      </c>
      <c r="AC32" s="69"/>
      <c r="AD32" s="69">
        <v>19</v>
      </c>
      <c r="AE32" s="69"/>
      <c r="AF32" s="69"/>
      <c r="AG32" s="162"/>
      <c r="AH32" s="162"/>
      <c r="AI32" s="162"/>
      <c r="AJ32" s="162"/>
      <c r="AK32" s="162">
        <v>20</v>
      </c>
      <c r="AL32" s="162">
        <v>21</v>
      </c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</row>
    <row r="33" spans="1:52" s="33" customFormat="1" ht="11.25" hidden="1">
      <c r="A33" s="135"/>
      <c r="B33" s="135"/>
      <c r="F33" s="135"/>
      <c r="G33" s="68" t="s">
        <v>82</v>
      </c>
      <c r="H33" s="69">
        <v>1</v>
      </c>
      <c r="I33" s="69">
        <v>1</v>
      </c>
      <c r="J33" s="69">
        <v>1</v>
      </c>
      <c r="K33" s="69">
        <v>1</v>
      </c>
      <c r="L33" s="69">
        <v>1</v>
      </c>
      <c r="M33" s="69">
        <v>2</v>
      </c>
      <c r="N33" s="69">
        <v>2</v>
      </c>
      <c r="O33" s="69">
        <v>2</v>
      </c>
      <c r="P33" s="69">
        <v>2</v>
      </c>
      <c r="Q33" s="69"/>
      <c r="R33" s="69">
        <v>3</v>
      </c>
      <c r="S33" s="69"/>
      <c r="T33" s="69">
        <v>3</v>
      </c>
      <c r="U33" s="69">
        <v>3</v>
      </c>
      <c r="V33" s="69">
        <v>4</v>
      </c>
      <c r="W33" s="69">
        <v>4</v>
      </c>
      <c r="X33" s="69">
        <v>4</v>
      </c>
      <c r="Y33" s="69">
        <v>3</v>
      </c>
      <c r="Z33" s="69"/>
      <c r="AA33" s="69">
        <v>5</v>
      </c>
      <c r="AB33" s="69">
        <v>4</v>
      </c>
      <c r="AC33" s="69"/>
      <c r="AD33" s="69">
        <v>4</v>
      </c>
      <c r="AE33" s="69"/>
      <c r="AF33" s="69"/>
      <c r="AG33" s="162"/>
      <c r="AH33" s="162"/>
      <c r="AI33" s="162"/>
      <c r="AJ33" s="162"/>
      <c r="AK33" s="162">
        <v>1</v>
      </c>
      <c r="AL33" s="162">
        <v>1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</row>
    <row r="34" spans="1:52" s="33" customFormat="1" ht="11.25" hidden="1">
      <c r="A34" s="135"/>
      <c r="B34" s="135"/>
      <c r="C34" s="30"/>
      <c r="F34" s="135"/>
      <c r="G34" s="68" t="s">
        <v>83</v>
      </c>
      <c r="H34" s="69">
        <v>1</v>
      </c>
      <c r="I34" s="69">
        <v>1</v>
      </c>
      <c r="J34" s="69">
        <v>1</v>
      </c>
      <c r="K34" s="69">
        <v>1</v>
      </c>
      <c r="L34" s="69">
        <v>2</v>
      </c>
      <c r="M34" s="69">
        <v>1</v>
      </c>
      <c r="N34" s="69">
        <v>2</v>
      </c>
      <c r="O34" s="69">
        <v>2</v>
      </c>
      <c r="P34" s="69">
        <v>2</v>
      </c>
      <c r="Q34" s="69"/>
      <c r="R34" s="69">
        <v>3</v>
      </c>
      <c r="S34" s="69"/>
      <c r="T34" s="69">
        <v>2</v>
      </c>
      <c r="U34" s="69">
        <v>3</v>
      </c>
      <c r="V34" s="69">
        <v>3</v>
      </c>
      <c r="W34" s="69">
        <v>3</v>
      </c>
      <c r="X34" s="69">
        <v>3</v>
      </c>
      <c r="Y34" s="69">
        <v>4</v>
      </c>
      <c r="Z34" s="69"/>
      <c r="AA34" s="69">
        <v>5</v>
      </c>
      <c r="AB34" s="69">
        <v>4</v>
      </c>
      <c r="AC34" s="69"/>
      <c r="AD34" s="69">
        <v>5</v>
      </c>
      <c r="AE34" s="69"/>
      <c r="AF34" s="69"/>
      <c r="AG34" s="162"/>
      <c r="AH34" s="162"/>
      <c r="AI34" s="162"/>
      <c r="AJ34" s="162"/>
      <c r="AK34" s="162">
        <v>1</v>
      </c>
      <c r="AL34" s="162">
        <v>1</v>
      </c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</row>
  </sheetData>
  <sheetProtection selectLockedCells="1"/>
  <mergeCells count="32">
    <mergeCell ref="AA29:AA30"/>
    <mergeCell ref="T29:U29"/>
    <mergeCell ref="Z27:AA27"/>
    <mergeCell ref="T30:U30"/>
    <mergeCell ref="Q29:R29"/>
    <mergeCell ref="Q30:R30"/>
    <mergeCell ref="Q27:R27"/>
    <mergeCell ref="Q28:R28"/>
    <mergeCell ref="T27:U27"/>
    <mergeCell ref="Q25:R25"/>
    <mergeCell ref="T23:U23"/>
    <mergeCell ref="T24:U24"/>
    <mergeCell ref="T25:U25"/>
    <mergeCell ref="T26:U26"/>
    <mergeCell ref="Z29:Z30"/>
    <mergeCell ref="W20:AA20"/>
    <mergeCell ref="T20:U20"/>
    <mergeCell ref="T21:U21"/>
    <mergeCell ref="T22:U22"/>
    <mergeCell ref="M19:P19"/>
    <mergeCell ref="T28:U28"/>
    <mergeCell ref="Q24:R24"/>
    <mergeCell ref="Q21:R21"/>
    <mergeCell ref="Q22:R22"/>
    <mergeCell ref="Q26:R26"/>
    <mergeCell ref="P1:R1"/>
    <mergeCell ref="K2:N2"/>
    <mergeCell ref="P2:P3"/>
    <mergeCell ref="Q2:Q3"/>
    <mergeCell ref="R2:R3"/>
    <mergeCell ref="Q23:R23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26"/>
  <sheetViews>
    <sheetView zoomScale="90" zoomScaleNormal="90" zoomScalePageLayoutView="0" workbookViewId="0" topLeftCell="C8">
      <pane xSplit="5" ySplit="1" topLeftCell="H11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72" customWidth="1"/>
    <col min="2" max="2" width="5.140625" style="72" customWidth="1"/>
    <col min="3" max="3" width="4.421875" style="76" bestFit="1" customWidth="1"/>
    <col min="4" max="4" width="24.421875" style="72" customWidth="1"/>
    <col min="5" max="5" width="4.8515625" style="72" customWidth="1"/>
    <col min="6" max="6" width="7.7109375" style="74" customWidth="1"/>
    <col min="7" max="7" width="33.8515625" style="72" customWidth="1"/>
    <col min="8" max="22" width="5.28125" style="72" customWidth="1"/>
    <col min="23" max="24" width="5.7109375" style="72" customWidth="1"/>
    <col min="25" max="16384" width="11.421875" style="72" customWidth="1"/>
  </cols>
  <sheetData>
    <row r="1" spans="3:20" ht="13.5" thickBot="1">
      <c r="C1" s="73">
        <v>6</v>
      </c>
      <c r="P1" s="190" t="s">
        <v>0</v>
      </c>
      <c r="Q1" s="190"/>
      <c r="R1" s="190"/>
      <c r="S1" s="75"/>
      <c r="T1" s="75"/>
    </row>
    <row r="2" spans="6:22" ht="16.5" customHeight="1" thickBot="1">
      <c r="F2" s="77" t="s">
        <v>1</v>
      </c>
      <c r="G2" s="78" t="s">
        <v>164</v>
      </c>
      <c r="J2" s="79" t="s">
        <v>3</v>
      </c>
      <c r="K2" s="191">
        <f ca="1">TODAY()</f>
        <v>41341</v>
      </c>
      <c r="L2" s="191"/>
      <c r="M2" s="191"/>
      <c r="N2" s="191"/>
      <c r="P2" s="192" t="s">
        <v>165</v>
      </c>
      <c r="Q2" s="192" t="s">
        <v>165</v>
      </c>
      <c r="R2" s="194"/>
      <c r="S2" s="80"/>
      <c r="T2" s="80"/>
      <c r="U2" s="81"/>
      <c r="V2" s="80"/>
    </row>
    <row r="3" spans="16:22" ht="13.5" customHeight="1" thickBot="1">
      <c r="P3" s="193"/>
      <c r="Q3" s="193"/>
      <c r="R3" s="195"/>
      <c r="S3" s="80"/>
      <c r="T3" s="80"/>
      <c r="U3" s="80"/>
      <c r="V3" s="80"/>
    </row>
    <row r="4" spans="6:10" ht="11.25">
      <c r="F4" s="82"/>
      <c r="G4" s="219"/>
      <c r="J4" s="72" t="s">
        <v>5</v>
      </c>
    </row>
    <row r="5" spans="6:10" ht="11.25">
      <c r="F5" s="82" t="s">
        <v>6</v>
      </c>
      <c r="G5" s="220"/>
      <c r="J5" s="79" t="s">
        <v>7</v>
      </c>
    </row>
    <row r="6" spans="7:21" ht="11.25">
      <c r="G6" s="221"/>
      <c r="H6" s="79"/>
      <c r="I6" s="79"/>
      <c r="J6" s="79"/>
      <c r="K6" s="79"/>
      <c r="U6" s="83"/>
    </row>
    <row r="8" spans="1:22" s="74" customFormat="1" ht="20.25" customHeight="1">
      <c r="A8" s="84" t="s">
        <v>8</v>
      </c>
      <c r="B8" s="84" t="s">
        <v>9</v>
      </c>
      <c r="C8" s="85" t="s">
        <v>10</v>
      </c>
      <c r="D8" s="85" t="s">
        <v>11</v>
      </c>
      <c r="E8" s="86" t="s">
        <v>12</v>
      </c>
      <c r="F8" s="85" t="s">
        <v>13</v>
      </c>
      <c r="G8" s="85" t="s">
        <v>14</v>
      </c>
      <c r="H8" s="87" t="s">
        <v>18</v>
      </c>
      <c r="I8" s="87" t="s">
        <v>35</v>
      </c>
      <c r="J8" s="87" t="s">
        <v>27</v>
      </c>
      <c r="K8" s="87" t="s">
        <v>26</v>
      </c>
      <c r="L8" s="87" t="s">
        <v>19</v>
      </c>
      <c r="M8" s="87" t="s">
        <v>34</v>
      </c>
      <c r="N8" s="87" t="s">
        <v>22</v>
      </c>
      <c r="O8" s="87" t="s">
        <v>15</v>
      </c>
      <c r="P8" s="87" t="s">
        <v>20</v>
      </c>
      <c r="Q8" s="87" t="s">
        <v>32</v>
      </c>
      <c r="R8" s="87" t="s">
        <v>29</v>
      </c>
      <c r="S8" s="87" t="s">
        <v>16</v>
      </c>
      <c r="T8" s="87" t="s">
        <v>23</v>
      </c>
      <c r="U8" s="87" t="s">
        <v>30</v>
      </c>
      <c r="V8" s="87" t="s">
        <v>25</v>
      </c>
    </row>
    <row r="9" spans="1:22" ht="34.5" customHeight="1">
      <c r="A9" s="89" t="s">
        <v>45</v>
      </c>
      <c r="B9" s="89">
        <v>44</v>
      </c>
      <c r="C9" s="23">
        <f aca="true" ca="1" t="shared" si="0" ref="C9:C14">OFFSET(C9,8,0)</f>
        <v>1</v>
      </c>
      <c r="D9" s="94" t="s">
        <v>166</v>
      </c>
      <c r="E9" s="89" t="s">
        <v>39</v>
      </c>
      <c r="F9" s="89">
        <v>57</v>
      </c>
      <c r="G9" s="91" t="s">
        <v>156</v>
      </c>
      <c r="H9" s="92" t="s">
        <v>48</v>
      </c>
      <c r="I9" s="93"/>
      <c r="J9" s="93"/>
      <c r="K9" s="92" t="s">
        <v>48</v>
      </c>
      <c r="L9" s="93"/>
      <c r="M9" s="93"/>
      <c r="N9" s="92" t="s">
        <v>48</v>
      </c>
      <c r="O9" s="93"/>
      <c r="P9" s="93"/>
      <c r="Q9" s="92" t="s">
        <v>48</v>
      </c>
      <c r="R9" s="93"/>
      <c r="S9" s="93"/>
      <c r="T9" s="93"/>
      <c r="U9" s="92" t="s">
        <v>51</v>
      </c>
      <c r="V9" s="93"/>
    </row>
    <row r="10" spans="1:22" ht="34.5" customHeight="1">
      <c r="A10" s="89" t="s">
        <v>45</v>
      </c>
      <c r="B10" s="89">
        <v>53</v>
      </c>
      <c r="C10" s="23">
        <f ca="1" t="shared" si="0"/>
        <v>2</v>
      </c>
      <c r="D10" s="94" t="s">
        <v>167</v>
      </c>
      <c r="E10" s="89" t="s">
        <v>39</v>
      </c>
      <c r="F10" s="89">
        <v>57</v>
      </c>
      <c r="G10" s="91" t="s">
        <v>168</v>
      </c>
      <c r="H10" s="92" t="s">
        <v>42</v>
      </c>
      <c r="I10" s="93"/>
      <c r="J10" s="93"/>
      <c r="K10" s="93"/>
      <c r="L10" s="93"/>
      <c r="M10" s="92" t="s">
        <v>88</v>
      </c>
      <c r="N10" s="93"/>
      <c r="O10" s="92" t="s">
        <v>48</v>
      </c>
      <c r="P10" s="93"/>
      <c r="Q10" s="93"/>
      <c r="R10" s="92" t="s">
        <v>42</v>
      </c>
      <c r="S10" s="93"/>
      <c r="T10" s="93"/>
      <c r="U10" s="93"/>
      <c r="V10" s="92" t="s">
        <v>49</v>
      </c>
    </row>
    <row r="11" spans="1:22" ht="34.5" customHeight="1">
      <c r="A11" s="89" t="s">
        <v>45</v>
      </c>
      <c r="B11" s="89">
        <v>49</v>
      </c>
      <c r="C11" s="23">
        <f ca="1" t="shared" si="0"/>
        <v>3</v>
      </c>
      <c r="D11" s="94" t="s">
        <v>169</v>
      </c>
      <c r="E11" s="89" t="s">
        <v>39</v>
      </c>
      <c r="F11" s="89">
        <v>60</v>
      </c>
      <c r="G11" s="91" t="s">
        <v>170</v>
      </c>
      <c r="H11" s="93"/>
      <c r="I11" s="92" t="s">
        <v>42</v>
      </c>
      <c r="J11" s="93"/>
      <c r="K11" s="93"/>
      <c r="L11" s="92" t="s">
        <v>42</v>
      </c>
      <c r="M11" s="93"/>
      <c r="N11" s="92" t="s">
        <v>42</v>
      </c>
      <c r="O11" s="93"/>
      <c r="P11" s="93"/>
      <c r="Q11" s="93"/>
      <c r="R11" s="93"/>
      <c r="S11" s="92" t="s">
        <v>49</v>
      </c>
      <c r="T11" s="93"/>
      <c r="U11" s="93"/>
      <c r="V11" s="92" t="s">
        <v>42</v>
      </c>
    </row>
    <row r="12" spans="1:22" ht="34.5" customHeight="1">
      <c r="A12" s="89" t="s">
        <v>45</v>
      </c>
      <c r="B12" s="89">
        <v>44</v>
      </c>
      <c r="C12" s="23">
        <f ca="1" t="shared" si="0"/>
        <v>4</v>
      </c>
      <c r="D12" s="94" t="s">
        <v>171</v>
      </c>
      <c r="E12" s="89" t="s">
        <v>39</v>
      </c>
      <c r="F12" s="89">
        <v>62</v>
      </c>
      <c r="G12" s="91" t="s">
        <v>172</v>
      </c>
      <c r="H12" s="93"/>
      <c r="I12" s="92" t="s">
        <v>49</v>
      </c>
      <c r="J12" s="93"/>
      <c r="K12" s="92" t="s">
        <v>42</v>
      </c>
      <c r="L12" s="93"/>
      <c r="M12" s="93"/>
      <c r="N12" s="93"/>
      <c r="O12" s="93"/>
      <c r="P12" s="92" t="s">
        <v>49</v>
      </c>
      <c r="Q12" s="93"/>
      <c r="R12" s="92" t="s">
        <v>51</v>
      </c>
      <c r="S12" s="93"/>
      <c r="T12" s="92" t="s">
        <v>42</v>
      </c>
      <c r="U12" s="93"/>
      <c r="V12" s="93"/>
    </row>
    <row r="13" spans="1:22" ht="34.5" customHeight="1">
      <c r="A13" s="89" t="s">
        <v>45</v>
      </c>
      <c r="B13" s="89">
        <v>72</v>
      </c>
      <c r="C13" s="23">
        <f ca="1" t="shared" si="0"/>
        <v>5</v>
      </c>
      <c r="D13" s="94" t="s">
        <v>173</v>
      </c>
      <c r="E13" s="89" t="s">
        <v>39</v>
      </c>
      <c r="F13" s="89">
        <v>63</v>
      </c>
      <c r="G13" s="91" t="s">
        <v>174</v>
      </c>
      <c r="H13" s="93"/>
      <c r="I13" s="93"/>
      <c r="J13" s="92" t="s">
        <v>42</v>
      </c>
      <c r="K13" s="93"/>
      <c r="L13" s="93"/>
      <c r="M13" s="92" t="s">
        <v>88</v>
      </c>
      <c r="N13" s="93"/>
      <c r="O13" s="93"/>
      <c r="P13" s="92" t="s">
        <v>42</v>
      </c>
      <c r="Q13" s="93"/>
      <c r="R13" s="93"/>
      <c r="S13" s="92" t="s">
        <v>42</v>
      </c>
      <c r="T13" s="93"/>
      <c r="U13" s="92" t="s">
        <v>42</v>
      </c>
      <c r="V13" s="93"/>
    </row>
    <row r="14" spans="1:22" ht="34.5" customHeight="1">
      <c r="A14" s="89" t="s">
        <v>57</v>
      </c>
      <c r="B14" s="89">
        <v>35</v>
      </c>
      <c r="C14" s="23">
        <f ca="1" t="shared" si="0"/>
        <v>6</v>
      </c>
      <c r="D14" s="94" t="s">
        <v>175</v>
      </c>
      <c r="E14" s="89" t="s">
        <v>39</v>
      </c>
      <c r="F14" s="89">
        <v>63</v>
      </c>
      <c r="G14" s="91" t="s">
        <v>150</v>
      </c>
      <c r="H14" s="93"/>
      <c r="I14" s="93"/>
      <c r="J14" s="92" t="s">
        <v>48</v>
      </c>
      <c r="K14" s="93"/>
      <c r="L14" s="92" t="s">
        <v>139</v>
      </c>
      <c r="M14" s="93"/>
      <c r="N14" s="93"/>
      <c r="O14" s="92" t="s">
        <v>42</v>
      </c>
      <c r="P14" s="93"/>
      <c r="Q14" s="92" t="s">
        <v>42</v>
      </c>
      <c r="R14" s="93"/>
      <c r="S14" s="93"/>
      <c r="T14" s="92" t="s">
        <v>42</v>
      </c>
      <c r="U14" s="93"/>
      <c r="V14" s="93"/>
    </row>
    <row r="15" spans="4:16" ht="24" customHeight="1" thickBot="1">
      <c r="D15" s="95"/>
      <c r="E15" s="96"/>
      <c r="F15" s="96"/>
      <c r="G15" s="95"/>
      <c r="M15" s="223"/>
      <c r="N15" s="223"/>
      <c r="O15" s="223"/>
      <c r="P15" s="223"/>
    </row>
    <row r="16" spans="1:21" ht="24" customHeight="1" thickBot="1">
      <c r="A16" s="84" t="s">
        <v>8</v>
      </c>
      <c r="B16" s="84" t="s">
        <v>9</v>
      </c>
      <c r="C16" s="85" t="s">
        <v>10</v>
      </c>
      <c r="D16" s="85" t="s">
        <v>11</v>
      </c>
      <c r="E16" s="86" t="s">
        <v>12</v>
      </c>
      <c r="F16" s="97" t="s">
        <v>64</v>
      </c>
      <c r="G16" s="98" t="s">
        <v>14</v>
      </c>
      <c r="H16" s="99" t="s">
        <v>65</v>
      </c>
      <c r="I16" s="100" t="s">
        <v>66</v>
      </c>
      <c r="J16" s="100" t="s">
        <v>67</v>
      </c>
      <c r="K16" s="100" t="s">
        <v>68</v>
      </c>
      <c r="L16" s="101" t="s">
        <v>69</v>
      </c>
      <c r="M16" s="224" t="s">
        <v>72</v>
      </c>
      <c r="N16" s="225"/>
      <c r="O16" s="102" t="s">
        <v>73</v>
      </c>
      <c r="P16" s="212" t="s">
        <v>74</v>
      </c>
      <c r="Q16" s="213"/>
      <c r="S16" s="81"/>
      <c r="T16" s="222" t="s">
        <v>77</v>
      </c>
      <c r="U16" s="222"/>
    </row>
    <row r="17" spans="1:21" ht="27" customHeight="1" thickBot="1">
      <c r="A17" s="22" t="str">
        <f aca="true" ca="1" t="shared" si="1" ref="A17:B22">OFFSET(A17,-8,0)</f>
        <v>PDL</v>
      </c>
      <c r="B17" s="22">
        <f ca="1" t="shared" si="1"/>
        <v>44</v>
      </c>
      <c r="C17" s="41">
        <v>1</v>
      </c>
      <c r="D17" s="112" t="str">
        <f aca="true" ca="1" t="shared" si="2" ref="D17:E22">OFFSET(D17,-8,0)</f>
        <v>FRIBAULT Celine</v>
      </c>
      <c r="E17" s="22" t="str">
        <f ca="1" t="shared" si="2"/>
        <v>M</v>
      </c>
      <c r="F17" s="22">
        <v>7</v>
      </c>
      <c r="G17" s="42" t="str">
        <f aca="true" ca="1" t="shared" si="3" ref="G17:G22">OFFSET(G17,-8,0)</f>
        <v>SHIN DOJO HERBLINOIS</v>
      </c>
      <c r="H17" s="103">
        <v>10</v>
      </c>
      <c r="I17" s="104">
        <v>10</v>
      </c>
      <c r="J17" s="104">
        <v>10</v>
      </c>
      <c r="K17" s="104">
        <v>10</v>
      </c>
      <c r="L17" s="105">
        <v>7</v>
      </c>
      <c r="M17" s="214">
        <f aca="true" t="shared" si="4" ref="M17:M22">SUM(H17:L17)</f>
        <v>47</v>
      </c>
      <c r="N17" s="215"/>
      <c r="O17" s="102"/>
      <c r="P17" s="212">
        <f aca="true" t="shared" si="5" ref="P17:P22">SUM(F17,M17)</f>
        <v>54</v>
      </c>
      <c r="Q17" s="213"/>
      <c r="T17" s="99" t="s">
        <v>78</v>
      </c>
      <c r="U17" s="101" t="s">
        <v>79</v>
      </c>
    </row>
    <row r="18" spans="1:21" ht="27" customHeight="1" thickBot="1">
      <c r="A18" s="22" t="str">
        <f ca="1" t="shared" si="1"/>
        <v>PDL</v>
      </c>
      <c r="B18" s="22">
        <f ca="1" t="shared" si="1"/>
        <v>53</v>
      </c>
      <c r="C18" s="41">
        <v>2</v>
      </c>
      <c r="D18" s="112" t="str">
        <f ca="1" t="shared" si="2"/>
        <v>OLIVER Elea</v>
      </c>
      <c r="E18" s="22" t="str">
        <f ca="1" t="shared" si="2"/>
        <v>M</v>
      </c>
      <c r="F18" s="22">
        <v>61</v>
      </c>
      <c r="G18" s="42" t="str">
        <f ca="1" t="shared" si="3"/>
        <v>J.C.ERNEEN</v>
      </c>
      <c r="H18" s="106">
        <v>0</v>
      </c>
      <c r="I18" s="107">
        <v>10</v>
      </c>
      <c r="J18" s="107">
        <v>0</v>
      </c>
      <c r="K18" s="107">
        <v>0</v>
      </c>
      <c r="L18" s="108">
        <v>10</v>
      </c>
      <c r="M18" s="216">
        <f t="shared" si="4"/>
        <v>20</v>
      </c>
      <c r="N18" s="217"/>
      <c r="O18" s="102"/>
      <c r="P18" s="212">
        <f t="shared" si="5"/>
        <v>81</v>
      </c>
      <c r="Q18" s="213"/>
      <c r="T18" s="109">
        <v>7</v>
      </c>
      <c r="U18" s="110">
        <v>10</v>
      </c>
    </row>
    <row r="19" spans="1:17" ht="27" customHeight="1">
      <c r="A19" s="22" t="str">
        <f ca="1" t="shared" si="1"/>
        <v>PDL</v>
      </c>
      <c r="B19" s="22">
        <f ca="1" t="shared" si="1"/>
        <v>49</v>
      </c>
      <c r="C19" s="41">
        <v>3</v>
      </c>
      <c r="D19" s="112" t="str">
        <f ca="1" t="shared" si="2"/>
        <v>SCALA Manon</v>
      </c>
      <c r="E19" s="22" t="str">
        <f ca="1" t="shared" si="2"/>
        <v>M</v>
      </c>
      <c r="F19" s="22">
        <v>40</v>
      </c>
      <c r="G19" s="42" t="str">
        <f ca="1" t="shared" si="3"/>
        <v>KIAI C.CASTELNEUVIEN</v>
      </c>
      <c r="H19" s="106">
        <v>0</v>
      </c>
      <c r="I19" s="107">
        <v>0</v>
      </c>
      <c r="J19" s="107">
        <v>0</v>
      </c>
      <c r="K19" s="107">
        <v>10</v>
      </c>
      <c r="L19" s="108">
        <v>0</v>
      </c>
      <c r="M19" s="216">
        <f t="shared" si="4"/>
        <v>10</v>
      </c>
      <c r="N19" s="217"/>
      <c r="O19" s="111"/>
      <c r="P19" s="212">
        <f t="shared" si="5"/>
        <v>50</v>
      </c>
      <c r="Q19" s="213"/>
    </row>
    <row r="20" spans="1:17" ht="27" customHeight="1">
      <c r="A20" s="22" t="str">
        <f ca="1" t="shared" si="1"/>
        <v>PDL</v>
      </c>
      <c r="B20" s="22">
        <f ca="1" t="shared" si="1"/>
        <v>44</v>
      </c>
      <c r="C20" s="41">
        <v>4</v>
      </c>
      <c r="D20" s="112" t="str">
        <f ca="1" t="shared" si="2"/>
        <v>FOURNIER Le Ray Laure</v>
      </c>
      <c r="E20" s="22" t="str">
        <f ca="1" t="shared" si="2"/>
        <v>M</v>
      </c>
      <c r="F20" s="22">
        <v>37</v>
      </c>
      <c r="G20" s="42" t="str">
        <f ca="1" t="shared" si="3"/>
        <v>JUDO ATLANTIC CLUB</v>
      </c>
      <c r="H20" s="106">
        <v>10</v>
      </c>
      <c r="I20" s="107">
        <v>0</v>
      </c>
      <c r="J20" s="107">
        <v>10</v>
      </c>
      <c r="K20" s="107">
        <v>7</v>
      </c>
      <c r="L20" s="108">
        <v>0</v>
      </c>
      <c r="M20" s="216">
        <f t="shared" si="4"/>
        <v>27</v>
      </c>
      <c r="N20" s="217"/>
      <c r="O20" s="102"/>
      <c r="P20" s="212">
        <f t="shared" si="5"/>
        <v>64</v>
      </c>
      <c r="Q20" s="213"/>
    </row>
    <row r="21" spans="1:17" ht="27" customHeight="1">
      <c r="A21" s="22" t="str">
        <f ca="1" t="shared" si="1"/>
        <v>PDL</v>
      </c>
      <c r="B21" s="22">
        <f ca="1" t="shared" si="1"/>
        <v>72</v>
      </c>
      <c r="C21" s="41">
        <v>5</v>
      </c>
      <c r="D21" s="112" t="str">
        <f ca="1" t="shared" si="2"/>
        <v>CLAVIER Emilie</v>
      </c>
      <c r="E21" s="22" t="str">
        <f ca="1" t="shared" si="2"/>
        <v>M</v>
      </c>
      <c r="F21" s="22">
        <v>10</v>
      </c>
      <c r="G21" s="42" t="str">
        <f ca="1" t="shared" si="3"/>
        <v>JC PARIGNE L EVEQUE</v>
      </c>
      <c r="H21" s="106">
        <v>0</v>
      </c>
      <c r="I21" s="107">
        <v>0</v>
      </c>
      <c r="J21" s="107">
        <v>0</v>
      </c>
      <c r="K21" s="107">
        <v>0</v>
      </c>
      <c r="L21" s="108">
        <v>0</v>
      </c>
      <c r="M21" s="216">
        <f t="shared" si="4"/>
        <v>0</v>
      </c>
      <c r="N21" s="217"/>
      <c r="O21" s="102"/>
      <c r="P21" s="212">
        <f t="shared" si="5"/>
        <v>10</v>
      </c>
      <c r="Q21" s="213"/>
    </row>
    <row r="22" spans="1:17" ht="27" customHeight="1" thickBot="1">
      <c r="A22" s="22" t="str">
        <f ca="1" t="shared" si="1"/>
        <v>BRE</v>
      </c>
      <c r="B22" s="22">
        <f ca="1" t="shared" si="1"/>
        <v>35</v>
      </c>
      <c r="C22" s="41">
        <v>6</v>
      </c>
      <c r="D22" s="112" t="str">
        <f ca="1" t="shared" si="2"/>
        <v>COLLIN Alexane</v>
      </c>
      <c r="E22" s="22" t="str">
        <f ca="1" t="shared" si="2"/>
        <v>M</v>
      </c>
      <c r="F22" s="22">
        <v>0</v>
      </c>
      <c r="G22" s="42" t="str">
        <f ca="1" t="shared" si="3"/>
        <v>J C DES MARCHES DE BRETAGNE</v>
      </c>
      <c r="H22" s="113">
        <v>10</v>
      </c>
      <c r="I22" s="114">
        <v>10</v>
      </c>
      <c r="J22" s="114">
        <v>0</v>
      </c>
      <c r="K22" s="114">
        <v>0</v>
      </c>
      <c r="L22" s="115">
        <v>0</v>
      </c>
      <c r="M22" s="210">
        <f t="shared" si="4"/>
        <v>20</v>
      </c>
      <c r="N22" s="211"/>
      <c r="O22" s="102"/>
      <c r="P22" s="212">
        <f t="shared" si="5"/>
        <v>20</v>
      </c>
      <c r="Q22" s="213"/>
    </row>
    <row r="23" spans="3:14" ht="11.25">
      <c r="C23" s="72"/>
      <c r="D23" s="116"/>
      <c r="E23" s="116"/>
      <c r="F23" s="116"/>
      <c r="G23" s="116"/>
      <c r="H23" s="116"/>
      <c r="I23" s="116"/>
      <c r="J23" s="116"/>
      <c r="K23" s="116"/>
      <c r="L23" s="116"/>
      <c r="N23" s="72" t="s">
        <v>80</v>
      </c>
    </row>
    <row r="24" spans="3:22" ht="11.25" hidden="1">
      <c r="C24" s="76">
        <f>COUNT(H17:L22)/2</f>
        <v>15</v>
      </c>
      <c r="G24" s="117" t="s">
        <v>81</v>
      </c>
      <c r="H24" s="118">
        <v>10</v>
      </c>
      <c r="I24" s="118">
        <v>1</v>
      </c>
      <c r="J24" s="118">
        <v>2</v>
      </c>
      <c r="K24" s="118">
        <v>3</v>
      </c>
      <c r="L24" s="118">
        <v>4</v>
      </c>
      <c r="M24" s="118">
        <v>5</v>
      </c>
      <c r="N24" s="118">
        <v>6</v>
      </c>
      <c r="O24" s="118">
        <v>7</v>
      </c>
      <c r="P24" s="118">
        <v>8</v>
      </c>
      <c r="Q24" s="118">
        <v>9</v>
      </c>
      <c r="R24" s="118">
        <v>11</v>
      </c>
      <c r="S24" s="118">
        <v>12</v>
      </c>
      <c r="T24" s="118">
        <v>13</v>
      </c>
      <c r="U24" s="118">
        <v>14</v>
      </c>
      <c r="V24" s="118">
        <v>15</v>
      </c>
    </row>
    <row r="25" spans="7:22" ht="11.25" hidden="1">
      <c r="G25" s="117" t="s">
        <v>82</v>
      </c>
      <c r="H25" s="118">
        <v>4</v>
      </c>
      <c r="I25" s="118">
        <v>1</v>
      </c>
      <c r="J25" s="118">
        <v>1</v>
      </c>
      <c r="K25" s="118">
        <v>1</v>
      </c>
      <c r="L25" s="118">
        <v>2</v>
      </c>
      <c r="M25" s="118">
        <v>1</v>
      </c>
      <c r="N25" s="118">
        <v>2</v>
      </c>
      <c r="O25" s="118">
        <v>2</v>
      </c>
      <c r="P25" s="118">
        <v>3</v>
      </c>
      <c r="Q25" s="118">
        <v>3</v>
      </c>
      <c r="R25" s="118">
        <v>4</v>
      </c>
      <c r="S25" s="118">
        <v>4</v>
      </c>
      <c r="T25" s="118">
        <v>5</v>
      </c>
      <c r="U25" s="118">
        <v>5</v>
      </c>
      <c r="V25" s="118">
        <v>5</v>
      </c>
    </row>
    <row r="26" spans="7:22" ht="11.25" hidden="1">
      <c r="G26" s="117" t="s">
        <v>83</v>
      </c>
      <c r="H26" s="118">
        <v>3</v>
      </c>
      <c r="I26" s="118">
        <v>1</v>
      </c>
      <c r="J26" s="118">
        <v>1</v>
      </c>
      <c r="K26" s="118">
        <v>2</v>
      </c>
      <c r="L26" s="118">
        <v>2</v>
      </c>
      <c r="M26" s="118">
        <v>2</v>
      </c>
      <c r="N26" s="118">
        <v>3</v>
      </c>
      <c r="O26" s="118">
        <v>3</v>
      </c>
      <c r="P26" s="118">
        <v>3</v>
      </c>
      <c r="Q26" s="118">
        <v>4</v>
      </c>
      <c r="R26" s="118">
        <v>4</v>
      </c>
      <c r="S26" s="118">
        <v>4</v>
      </c>
      <c r="T26" s="118">
        <v>5</v>
      </c>
      <c r="U26" s="118">
        <v>5</v>
      </c>
      <c r="V26" s="118">
        <v>5</v>
      </c>
    </row>
  </sheetData>
  <sheetProtection formatCells="0"/>
  <mergeCells count="22">
    <mergeCell ref="T16:U16"/>
    <mergeCell ref="P1:R1"/>
    <mergeCell ref="M15:P15"/>
    <mergeCell ref="P16:Q16"/>
    <mergeCell ref="R2:R3"/>
    <mergeCell ref="M16:N16"/>
    <mergeCell ref="G4:G6"/>
    <mergeCell ref="K2:N2"/>
    <mergeCell ref="M21:N21"/>
    <mergeCell ref="P17:Q17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26"/>
  <sheetViews>
    <sheetView zoomScale="90" zoomScaleNormal="90" zoomScalePageLayoutView="0" workbookViewId="0" topLeftCell="C8">
      <pane xSplit="5" ySplit="1" topLeftCell="H11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T19" sqref="T19"/>
    </sheetView>
  </sheetViews>
  <sheetFormatPr defaultColWidth="11.421875" defaultRowHeight="12.75"/>
  <cols>
    <col min="1" max="1" width="6.140625" style="72" customWidth="1"/>
    <col min="2" max="2" width="5.140625" style="72" customWidth="1"/>
    <col min="3" max="3" width="4.421875" style="76" bestFit="1" customWidth="1"/>
    <col min="4" max="4" width="24.421875" style="72" customWidth="1"/>
    <col min="5" max="5" width="4.8515625" style="72" customWidth="1"/>
    <col min="6" max="6" width="7.7109375" style="74" customWidth="1"/>
    <col min="7" max="7" width="33.8515625" style="72" customWidth="1"/>
    <col min="8" max="22" width="5.28125" style="72" customWidth="1"/>
    <col min="23" max="24" width="5.7109375" style="72" customWidth="1"/>
    <col min="25" max="16384" width="11.421875" style="72" customWidth="1"/>
  </cols>
  <sheetData>
    <row r="1" spans="3:20" ht="13.5" thickBot="1">
      <c r="C1" s="73">
        <v>6</v>
      </c>
      <c r="P1" s="190" t="s">
        <v>0</v>
      </c>
      <c r="Q1" s="190"/>
      <c r="R1" s="190"/>
      <c r="S1" s="75"/>
      <c r="T1" s="75"/>
    </row>
    <row r="2" spans="6:22" ht="16.5" customHeight="1" thickBot="1">
      <c r="F2" s="77" t="s">
        <v>1</v>
      </c>
      <c r="G2" s="78" t="s">
        <v>176</v>
      </c>
      <c r="J2" s="79" t="s">
        <v>3</v>
      </c>
      <c r="K2" s="191">
        <f ca="1">TODAY()</f>
        <v>41341</v>
      </c>
      <c r="L2" s="191"/>
      <c r="M2" s="191"/>
      <c r="N2" s="191"/>
      <c r="P2" s="192" t="s">
        <v>85</v>
      </c>
      <c r="Q2" s="192"/>
      <c r="R2" s="194"/>
      <c r="S2" s="80"/>
      <c r="T2" s="80"/>
      <c r="U2" s="81"/>
      <c r="V2" s="80"/>
    </row>
    <row r="3" spans="16:22" ht="13.5" customHeight="1" thickBot="1">
      <c r="P3" s="193"/>
      <c r="Q3" s="193"/>
      <c r="R3" s="195"/>
      <c r="S3" s="80"/>
      <c r="T3" s="80"/>
      <c r="U3" s="80"/>
      <c r="V3" s="80"/>
    </row>
    <row r="4" spans="6:10" ht="11.25">
      <c r="F4" s="82"/>
      <c r="G4" s="219"/>
      <c r="J4" s="72" t="s">
        <v>5</v>
      </c>
    </row>
    <row r="5" spans="6:10" ht="11.25">
      <c r="F5" s="82" t="s">
        <v>6</v>
      </c>
      <c r="G5" s="220"/>
      <c r="J5" s="79" t="s">
        <v>7</v>
      </c>
    </row>
    <row r="6" spans="7:21" ht="11.25">
      <c r="G6" s="221"/>
      <c r="H6" s="79"/>
      <c r="I6" s="79"/>
      <c r="J6" s="79"/>
      <c r="K6" s="79"/>
      <c r="U6" s="83"/>
    </row>
    <row r="8" spans="1:22" s="74" customFormat="1" ht="20.25" customHeight="1">
      <c r="A8" s="84" t="s">
        <v>8</v>
      </c>
      <c r="B8" s="84" t="s">
        <v>9</v>
      </c>
      <c r="C8" s="85" t="s">
        <v>10</v>
      </c>
      <c r="D8" s="85" t="s">
        <v>11</v>
      </c>
      <c r="E8" s="86" t="s">
        <v>12</v>
      </c>
      <c r="F8" s="85" t="s">
        <v>13</v>
      </c>
      <c r="G8" s="85" t="s">
        <v>14</v>
      </c>
      <c r="H8" s="87" t="s">
        <v>18</v>
      </c>
      <c r="I8" s="87" t="s">
        <v>35</v>
      </c>
      <c r="J8" s="87" t="s">
        <v>27</v>
      </c>
      <c r="K8" s="87" t="s">
        <v>26</v>
      </c>
      <c r="L8" s="88" t="s">
        <v>19</v>
      </c>
      <c r="M8" s="87" t="s">
        <v>34</v>
      </c>
      <c r="N8" s="88" t="s">
        <v>22</v>
      </c>
      <c r="O8" s="87" t="s">
        <v>15</v>
      </c>
      <c r="P8" s="87" t="s">
        <v>20</v>
      </c>
      <c r="Q8" s="87" t="s">
        <v>32</v>
      </c>
      <c r="R8" s="87" t="s">
        <v>29</v>
      </c>
      <c r="S8" s="88" t="s">
        <v>16</v>
      </c>
      <c r="T8" s="87" t="s">
        <v>23</v>
      </c>
      <c r="U8" s="87" t="s">
        <v>30</v>
      </c>
      <c r="V8" s="88" t="s">
        <v>25</v>
      </c>
    </row>
    <row r="9" spans="1:22" ht="34.5" customHeight="1">
      <c r="A9" s="89" t="s">
        <v>45</v>
      </c>
      <c r="B9" s="89">
        <v>53</v>
      </c>
      <c r="C9" s="23">
        <f aca="true" ca="1" t="shared" si="0" ref="C9:C14">OFFSET(C9,8,0)</f>
        <v>1</v>
      </c>
      <c r="D9" s="90" t="s">
        <v>177</v>
      </c>
      <c r="E9" s="89" t="s">
        <v>39</v>
      </c>
      <c r="F9" s="89">
        <v>63</v>
      </c>
      <c r="G9" s="91" t="s">
        <v>178</v>
      </c>
      <c r="H9" s="92" t="s">
        <v>62</v>
      </c>
      <c r="I9" s="93"/>
      <c r="J9" s="93"/>
      <c r="K9" s="92" t="s">
        <v>48</v>
      </c>
      <c r="L9" s="93"/>
      <c r="M9" s="93"/>
      <c r="N9" s="92"/>
      <c r="O9" s="93"/>
      <c r="P9" s="93"/>
      <c r="Q9" s="92" t="s">
        <v>42</v>
      </c>
      <c r="R9" s="93"/>
      <c r="S9" s="93"/>
      <c r="T9" s="93"/>
      <c r="U9" s="92" t="s">
        <v>179</v>
      </c>
      <c r="V9" s="93"/>
    </row>
    <row r="10" spans="1:22" ht="34.5" customHeight="1">
      <c r="A10" s="89" t="s">
        <v>45</v>
      </c>
      <c r="B10" s="89">
        <v>49</v>
      </c>
      <c r="C10" s="23">
        <f ca="1" t="shared" si="0"/>
        <v>2</v>
      </c>
      <c r="D10" s="90" t="s">
        <v>180</v>
      </c>
      <c r="E10" s="89" t="s">
        <v>39</v>
      </c>
      <c r="F10" s="89">
        <v>65</v>
      </c>
      <c r="G10" s="91" t="s">
        <v>181</v>
      </c>
      <c r="H10" s="92" t="s">
        <v>42</v>
      </c>
      <c r="I10" s="93"/>
      <c r="J10" s="93"/>
      <c r="K10" s="93"/>
      <c r="L10" s="93"/>
      <c r="M10" s="92" t="s">
        <v>161</v>
      </c>
      <c r="N10" s="93"/>
      <c r="O10" s="92" t="s">
        <v>42</v>
      </c>
      <c r="P10" s="93"/>
      <c r="Q10" s="93"/>
      <c r="R10" s="92" t="s">
        <v>48</v>
      </c>
      <c r="S10" s="93"/>
      <c r="T10" s="93"/>
      <c r="U10" s="93"/>
      <c r="V10" s="92"/>
    </row>
    <row r="11" spans="1:22" ht="34.5" customHeight="1">
      <c r="A11" s="89" t="s">
        <v>36</v>
      </c>
      <c r="B11" s="89">
        <v>37</v>
      </c>
      <c r="C11" s="23">
        <f ca="1" t="shared" si="0"/>
        <v>3</v>
      </c>
      <c r="D11" s="94" t="s">
        <v>182</v>
      </c>
      <c r="E11" s="89" t="s">
        <v>39</v>
      </c>
      <c r="F11" s="89">
        <v>66</v>
      </c>
      <c r="G11" s="91" t="s">
        <v>183</v>
      </c>
      <c r="H11" s="93"/>
      <c r="I11" s="92" t="s">
        <v>48</v>
      </c>
      <c r="J11" s="93"/>
      <c r="K11" s="93"/>
      <c r="L11" s="92"/>
      <c r="M11" s="93"/>
      <c r="N11" s="92"/>
      <c r="O11" s="93"/>
      <c r="P11" s="93"/>
      <c r="Q11" s="93"/>
      <c r="R11" s="93"/>
      <c r="S11" s="92"/>
      <c r="T11" s="93"/>
      <c r="U11" s="93"/>
      <c r="V11" s="92"/>
    </row>
    <row r="12" spans="1:22" ht="34.5" customHeight="1">
      <c r="A12" s="89" t="s">
        <v>57</v>
      </c>
      <c r="B12" s="89">
        <v>56</v>
      </c>
      <c r="C12" s="23">
        <f ca="1" t="shared" si="0"/>
        <v>4</v>
      </c>
      <c r="D12" s="94" t="s">
        <v>184</v>
      </c>
      <c r="E12" s="89" t="s">
        <v>39</v>
      </c>
      <c r="F12" s="89">
        <v>66</v>
      </c>
      <c r="G12" s="91" t="s">
        <v>59</v>
      </c>
      <c r="H12" s="93"/>
      <c r="I12" s="92" t="s">
        <v>88</v>
      </c>
      <c r="J12" s="93"/>
      <c r="K12" s="92" t="s">
        <v>42</v>
      </c>
      <c r="L12" s="93"/>
      <c r="M12" s="93"/>
      <c r="N12" s="93"/>
      <c r="O12" s="93"/>
      <c r="P12" s="92" t="s">
        <v>48</v>
      </c>
      <c r="Q12" s="93"/>
      <c r="R12" s="92" t="s">
        <v>42</v>
      </c>
      <c r="S12" s="93"/>
      <c r="T12" s="92" t="s">
        <v>42</v>
      </c>
      <c r="U12" s="93"/>
      <c r="V12" s="93"/>
    </row>
    <row r="13" spans="1:22" ht="34.5" customHeight="1">
      <c r="A13" s="89" t="s">
        <v>45</v>
      </c>
      <c r="B13" s="89">
        <v>49</v>
      </c>
      <c r="C13" s="23">
        <f ca="1" t="shared" si="0"/>
        <v>5</v>
      </c>
      <c r="D13" s="90" t="s">
        <v>185</v>
      </c>
      <c r="E13" s="89" t="s">
        <v>39</v>
      </c>
      <c r="F13" s="89">
        <v>67</v>
      </c>
      <c r="G13" s="91" t="s">
        <v>186</v>
      </c>
      <c r="H13" s="93"/>
      <c r="I13" s="93"/>
      <c r="J13" s="92" t="s">
        <v>42</v>
      </c>
      <c r="K13" s="93"/>
      <c r="L13" s="93"/>
      <c r="M13" s="92" t="s">
        <v>42</v>
      </c>
      <c r="N13" s="93"/>
      <c r="O13" s="93"/>
      <c r="P13" s="92" t="s">
        <v>42</v>
      </c>
      <c r="Q13" s="93"/>
      <c r="R13" s="93"/>
      <c r="S13" s="92"/>
      <c r="T13" s="93"/>
      <c r="U13" s="92" t="s">
        <v>42</v>
      </c>
      <c r="V13" s="93"/>
    </row>
    <row r="14" spans="1:22" ht="34.5" customHeight="1">
      <c r="A14" s="89" t="s">
        <v>57</v>
      </c>
      <c r="B14" s="89">
        <v>56</v>
      </c>
      <c r="C14" s="23">
        <f ca="1" t="shared" si="0"/>
        <v>6</v>
      </c>
      <c r="D14" s="90" t="s">
        <v>187</v>
      </c>
      <c r="E14" s="89" t="s">
        <v>39</v>
      </c>
      <c r="F14" s="89">
        <v>67</v>
      </c>
      <c r="G14" s="91" t="s">
        <v>188</v>
      </c>
      <c r="H14" s="93"/>
      <c r="I14" s="93"/>
      <c r="J14" s="92" t="s">
        <v>49</v>
      </c>
      <c r="K14" s="93"/>
      <c r="L14" s="92"/>
      <c r="M14" s="93"/>
      <c r="N14" s="93"/>
      <c r="O14" s="92" t="s">
        <v>48</v>
      </c>
      <c r="P14" s="93"/>
      <c r="Q14" s="92" t="s">
        <v>42</v>
      </c>
      <c r="R14" s="93"/>
      <c r="S14" s="93"/>
      <c r="T14" s="92" t="s">
        <v>49</v>
      </c>
      <c r="U14" s="93"/>
      <c r="V14" s="93"/>
    </row>
    <row r="15" spans="4:16" ht="24" customHeight="1" thickBot="1">
      <c r="D15" s="95"/>
      <c r="E15" s="96"/>
      <c r="F15" s="96"/>
      <c r="G15" s="95"/>
      <c r="M15" s="223"/>
      <c r="N15" s="223"/>
      <c r="O15" s="223"/>
      <c r="P15" s="223"/>
    </row>
    <row r="16" spans="1:21" ht="24" customHeight="1" thickBot="1">
      <c r="A16" s="84" t="s">
        <v>8</v>
      </c>
      <c r="B16" s="84" t="s">
        <v>9</v>
      </c>
      <c r="C16" s="85" t="s">
        <v>10</v>
      </c>
      <c r="D16" s="85" t="s">
        <v>11</v>
      </c>
      <c r="E16" s="86" t="s">
        <v>12</v>
      </c>
      <c r="F16" s="97" t="s">
        <v>64</v>
      </c>
      <c r="G16" s="98" t="s">
        <v>14</v>
      </c>
      <c r="H16" s="99" t="s">
        <v>65</v>
      </c>
      <c r="I16" s="100" t="s">
        <v>66</v>
      </c>
      <c r="J16" s="100" t="s">
        <v>67</v>
      </c>
      <c r="K16" s="100" t="s">
        <v>68</v>
      </c>
      <c r="L16" s="101" t="s">
        <v>69</v>
      </c>
      <c r="M16" s="224" t="s">
        <v>72</v>
      </c>
      <c r="N16" s="225"/>
      <c r="O16" s="102" t="s">
        <v>73</v>
      </c>
      <c r="P16" s="212" t="s">
        <v>74</v>
      </c>
      <c r="Q16" s="213"/>
      <c r="S16" s="81"/>
      <c r="T16" s="222" t="s">
        <v>77</v>
      </c>
      <c r="U16" s="222"/>
    </row>
    <row r="17" spans="1:21" ht="27" customHeight="1" thickBot="1">
      <c r="A17" s="22" t="str">
        <f aca="true" ca="1" t="shared" si="1" ref="A17:B22">OFFSET(A17,-8,0)</f>
        <v>PDL</v>
      </c>
      <c r="B17" s="22">
        <f ca="1" t="shared" si="1"/>
        <v>53</v>
      </c>
      <c r="C17" s="41">
        <v>1</v>
      </c>
      <c r="D17" s="42" t="str">
        <f aca="true" ca="1" t="shared" si="2" ref="D17:E22">OFFSET(D17,-8,0)</f>
        <v>FORET Jenny</v>
      </c>
      <c r="E17" s="22" t="str">
        <f ca="1" t="shared" si="2"/>
        <v>M</v>
      </c>
      <c r="F17" s="22">
        <v>60</v>
      </c>
      <c r="G17" s="42" t="str">
        <f aca="true" ca="1" t="shared" si="3" ref="G17:G22">OFFSET(G17,-8,0)</f>
        <v>ASSOCIATION J.C. ANDOLLEEN</v>
      </c>
      <c r="H17" s="103">
        <v>10</v>
      </c>
      <c r="I17" s="104">
        <v>10</v>
      </c>
      <c r="J17" s="104">
        <v>0</v>
      </c>
      <c r="K17" s="104">
        <v>10</v>
      </c>
      <c r="L17" s="105">
        <v>10</v>
      </c>
      <c r="M17" s="214">
        <f aca="true" t="shared" si="4" ref="M17:M22">SUM(H17:L17)</f>
        <v>40</v>
      </c>
      <c r="N17" s="215"/>
      <c r="O17" s="102"/>
      <c r="P17" s="212">
        <f aca="true" t="shared" si="5" ref="P17:P22">SUM(F17,M17)</f>
        <v>100</v>
      </c>
      <c r="Q17" s="213"/>
      <c r="T17" s="99" t="s">
        <v>78</v>
      </c>
      <c r="U17" s="101" t="s">
        <v>79</v>
      </c>
    </row>
    <row r="18" spans="1:21" ht="27" customHeight="1" thickBot="1">
      <c r="A18" s="22" t="str">
        <f ca="1" t="shared" si="1"/>
        <v>PDL</v>
      </c>
      <c r="B18" s="22">
        <f ca="1" t="shared" si="1"/>
        <v>49</v>
      </c>
      <c r="C18" s="41">
        <v>2</v>
      </c>
      <c r="D18" s="42" t="str">
        <f ca="1" t="shared" si="2"/>
        <v>HAULBERT Valerie</v>
      </c>
      <c r="E18" s="22" t="str">
        <f ca="1" t="shared" si="2"/>
        <v>M</v>
      </c>
      <c r="F18" s="22">
        <v>37</v>
      </c>
      <c r="G18" s="42" t="str">
        <f ca="1" t="shared" si="3"/>
        <v>J C DES MAUGES</v>
      </c>
      <c r="H18" s="106">
        <v>0</v>
      </c>
      <c r="I18" s="107">
        <v>10</v>
      </c>
      <c r="J18" s="107">
        <v>0</v>
      </c>
      <c r="K18" s="107">
        <v>10</v>
      </c>
      <c r="L18" s="108">
        <v>0</v>
      </c>
      <c r="M18" s="216">
        <f t="shared" si="4"/>
        <v>20</v>
      </c>
      <c r="N18" s="217"/>
      <c r="O18" s="102"/>
      <c r="P18" s="212">
        <f t="shared" si="5"/>
        <v>57</v>
      </c>
      <c r="Q18" s="213"/>
      <c r="T18" s="109">
        <v>7</v>
      </c>
      <c r="U18" s="110">
        <v>10</v>
      </c>
    </row>
    <row r="19" spans="1:17" ht="27" customHeight="1">
      <c r="A19" s="22" t="str">
        <f ca="1" t="shared" si="1"/>
        <v>TBO</v>
      </c>
      <c r="B19" s="22">
        <f ca="1" t="shared" si="1"/>
        <v>37</v>
      </c>
      <c r="C19" s="41">
        <v>3</v>
      </c>
      <c r="D19" s="112" t="str">
        <f ca="1" t="shared" si="2"/>
        <v>LABRACHERIE Florence</v>
      </c>
      <c r="E19" s="22" t="str">
        <f ca="1" t="shared" si="2"/>
        <v>M</v>
      </c>
      <c r="F19" s="22">
        <v>90</v>
      </c>
      <c r="G19" s="42" t="str">
        <f ca="1" t="shared" si="3"/>
        <v>J.C.DESCARTES</v>
      </c>
      <c r="H19" s="106">
        <v>10</v>
      </c>
      <c r="I19" s="107" t="s">
        <v>76</v>
      </c>
      <c r="J19" s="107"/>
      <c r="K19" s="107"/>
      <c r="L19" s="108"/>
      <c r="M19" s="216">
        <f t="shared" si="4"/>
        <v>10</v>
      </c>
      <c r="N19" s="217"/>
      <c r="O19" s="111"/>
      <c r="P19" s="212">
        <f t="shared" si="5"/>
        <v>100</v>
      </c>
      <c r="Q19" s="213"/>
    </row>
    <row r="20" spans="1:17" ht="27" customHeight="1">
      <c r="A20" s="22" t="str">
        <f ca="1" t="shared" si="1"/>
        <v>BRE</v>
      </c>
      <c r="B20" s="22">
        <f ca="1" t="shared" si="1"/>
        <v>56</v>
      </c>
      <c r="C20" s="41">
        <v>4</v>
      </c>
      <c r="D20" s="112" t="str">
        <f ca="1" t="shared" si="2"/>
        <v>LAFFERRIERE Lise</v>
      </c>
      <c r="E20" s="22" t="str">
        <f ca="1" t="shared" si="2"/>
        <v>M</v>
      </c>
      <c r="F20" s="22">
        <v>37</v>
      </c>
      <c r="G20" s="42" t="str">
        <f ca="1" t="shared" si="3"/>
        <v>AMICALE JUDO MORBIHAN</v>
      </c>
      <c r="H20" s="106">
        <v>0</v>
      </c>
      <c r="I20" s="107">
        <v>0</v>
      </c>
      <c r="J20" s="107">
        <v>10</v>
      </c>
      <c r="K20" s="107">
        <v>0</v>
      </c>
      <c r="L20" s="108">
        <v>10</v>
      </c>
      <c r="M20" s="216">
        <f t="shared" si="4"/>
        <v>20</v>
      </c>
      <c r="N20" s="217"/>
      <c r="O20" s="102"/>
      <c r="P20" s="212">
        <f t="shared" si="5"/>
        <v>57</v>
      </c>
      <c r="Q20" s="213"/>
    </row>
    <row r="21" spans="1:17" ht="27" customHeight="1">
      <c r="A21" s="22" t="str">
        <f ca="1" t="shared" si="1"/>
        <v>PDL</v>
      </c>
      <c r="B21" s="22">
        <f ca="1" t="shared" si="1"/>
        <v>49</v>
      </c>
      <c r="C21" s="41">
        <v>5</v>
      </c>
      <c r="D21" s="42" t="str">
        <f ca="1" t="shared" si="2"/>
        <v>MERITAN Lucile</v>
      </c>
      <c r="E21" s="22" t="str">
        <f ca="1" t="shared" si="2"/>
        <v>M</v>
      </c>
      <c r="F21" s="22">
        <v>10</v>
      </c>
      <c r="G21" s="42" t="str">
        <f ca="1" t="shared" si="3"/>
        <v>J C MONTREUIL JUIGNE</v>
      </c>
      <c r="H21" s="106">
        <v>0</v>
      </c>
      <c r="I21" s="107">
        <v>0</v>
      </c>
      <c r="J21" s="107">
        <v>0</v>
      </c>
      <c r="K21" s="107">
        <v>0</v>
      </c>
      <c r="L21" s="108"/>
      <c r="M21" s="216">
        <f t="shared" si="4"/>
        <v>0</v>
      </c>
      <c r="N21" s="217"/>
      <c r="O21" s="102"/>
      <c r="P21" s="212">
        <f t="shared" si="5"/>
        <v>10</v>
      </c>
      <c r="Q21" s="213"/>
    </row>
    <row r="22" spans="1:17" ht="27" customHeight="1" thickBot="1">
      <c r="A22" s="22" t="str">
        <f ca="1" t="shared" si="1"/>
        <v>BRE</v>
      </c>
      <c r="B22" s="22">
        <f ca="1" t="shared" si="1"/>
        <v>56</v>
      </c>
      <c r="C22" s="41">
        <v>6</v>
      </c>
      <c r="D22" s="42" t="str">
        <f ca="1" t="shared" si="2"/>
        <v>SOUQUE-PEDRON Helene</v>
      </c>
      <c r="E22" s="22" t="str">
        <f ca="1" t="shared" si="2"/>
        <v>M</v>
      </c>
      <c r="F22" s="22">
        <v>20</v>
      </c>
      <c r="G22" s="42" t="str">
        <f ca="1" t="shared" si="3"/>
        <v>DOJO BALDIVIEN</v>
      </c>
      <c r="H22" s="113">
        <v>10</v>
      </c>
      <c r="I22" s="114">
        <v>10</v>
      </c>
      <c r="J22" s="114">
        <v>0</v>
      </c>
      <c r="K22" s="114">
        <v>10</v>
      </c>
      <c r="L22" s="115">
        <v>10</v>
      </c>
      <c r="M22" s="210">
        <f t="shared" si="4"/>
        <v>40</v>
      </c>
      <c r="N22" s="211"/>
      <c r="O22" s="102"/>
      <c r="P22" s="212">
        <f t="shared" si="5"/>
        <v>60</v>
      </c>
      <c r="Q22" s="213"/>
    </row>
    <row r="23" spans="3:14" ht="11.25">
      <c r="C23" s="72"/>
      <c r="D23" s="116"/>
      <c r="E23" s="116"/>
      <c r="F23" s="116"/>
      <c r="G23" s="116"/>
      <c r="H23" s="116"/>
      <c r="I23" s="116"/>
      <c r="J23" s="116"/>
      <c r="K23" s="116"/>
      <c r="L23" s="116"/>
      <c r="N23" s="72" t="s">
        <v>80</v>
      </c>
    </row>
    <row r="24" spans="3:22" ht="11.25" hidden="1">
      <c r="C24" s="76">
        <f>COUNT(H17:L22)/2</f>
        <v>12.5</v>
      </c>
      <c r="G24" s="117" t="s">
        <v>81</v>
      </c>
      <c r="H24" s="118">
        <v>1</v>
      </c>
      <c r="I24" s="118">
        <v>2</v>
      </c>
      <c r="J24" s="118">
        <v>3</v>
      </c>
      <c r="K24" s="118">
        <v>4</v>
      </c>
      <c r="L24" s="118"/>
      <c r="M24" s="118">
        <v>5</v>
      </c>
      <c r="N24" s="118"/>
      <c r="O24" s="118">
        <v>6</v>
      </c>
      <c r="P24" s="118">
        <v>7</v>
      </c>
      <c r="Q24" s="118">
        <v>8</v>
      </c>
      <c r="R24" s="118">
        <v>9</v>
      </c>
      <c r="S24" s="118"/>
      <c r="T24" s="118">
        <v>10</v>
      </c>
      <c r="U24" s="118">
        <v>11</v>
      </c>
      <c r="V24" s="118"/>
    </row>
    <row r="25" spans="7:22" ht="11.25" hidden="1">
      <c r="G25" s="117" t="s">
        <v>82</v>
      </c>
      <c r="H25" s="118">
        <v>1</v>
      </c>
      <c r="I25" s="118">
        <v>1</v>
      </c>
      <c r="J25" s="118">
        <v>1</v>
      </c>
      <c r="K25" s="118">
        <v>2</v>
      </c>
      <c r="L25" s="118"/>
      <c r="M25" s="118">
        <v>2</v>
      </c>
      <c r="N25" s="118"/>
      <c r="O25" s="118">
        <v>3</v>
      </c>
      <c r="P25" s="118">
        <v>3</v>
      </c>
      <c r="Q25" s="118">
        <v>3</v>
      </c>
      <c r="R25" s="118">
        <v>4</v>
      </c>
      <c r="S25" s="118"/>
      <c r="T25" s="118">
        <v>5</v>
      </c>
      <c r="U25" s="118">
        <v>4</v>
      </c>
      <c r="V25" s="118"/>
    </row>
    <row r="26" spans="7:22" ht="11.25" hidden="1">
      <c r="G26" s="117" t="s">
        <v>83</v>
      </c>
      <c r="H26" s="118">
        <v>1</v>
      </c>
      <c r="I26" s="118">
        <v>1</v>
      </c>
      <c r="J26" s="118">
        <v>1</v>
      </c>
      <c r="K26" s="118">
        <v>2</v>
      </c>
      <c r="L26" s="118"/>
      <c r="M26" s="118">
        <v>2</v>
      </c>
      <c r="N26" s="118"/>
      <c r="O26" s="118">
        <v>2</v>
      </c>
      <c r="P26" s="118">
        <v>3</v>
      </c>
      <c r="Q26" s="118">
        <v>3</v>
      </c>
      <c r="R26" s="118">
        <v>4</v>
      </c>
      <c r="S26" s="118"/>
      <c r="T26" s="118">
        <v>4</v>
      </c>
      <c r="U26" s="118">
        <v>4</v>
      </c>
      <c r="V26" s="118"/>
    </row>
  </sheetData>
  <sheetProtection formatCells="0"/>
  <mergeCells count="22">
    <mergeCell ref="T16:U16"/>
    <mergeCell ref="P1:R1"/>
    <mergeCell ref="M15:P15"/>
    <mergeCell ref="P16:Q16"/>
    <mergeCell ref="R2:R3"/>
    <mergeCell ref="M16:N16"/>
    <mergeCell ref="G4:G6"/>
    <mergeCell ref="K2:N2"/>
    <mergeCell ref="M21:N21"/>
    <mergeCell ref="P17:Q17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26"/>
  <sheetViews>
    <sheetView tabSelected="1" zoomScale="90" zoomScaleNormal="90" zoomScalePageLayoutView="0" workbookViewId="0" topLeftCell="C8">
      <pane xSplit="5" ySplit="1" topLeftCell="H15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L22" sqref="L22"/>
    </sheetView>
  </sheetViews>
  <sheetFormatPr defaultColWidth="11.421875" defaultRowHeight="12.75"/>
  <cols>
    <col min="1" max="1" width="6.140625" style="72" customWidth="1"/>
    <col min="2" max="2" width="5.140625" style="72" customWidth="1"/>
    <col min="3" max="3" width="4.421875" style="76" bestFit="1" customWidth="1"/>
    <col min="4" max="4" width="24.421875" style="72" customWidth="1"/>
    <col min="5" max="5" width="4.8515625" style="72" customWidth="1"/>
    <col min="6" max="6" width="7.7109375" style="74" customWidth="1"/>
    <col min="7" max="7" width="33.8515625" style="72" customWidth="1"/>
    <col min="8" max="22" width="5.28125" style="72" customWidth="1"/>
    <col min="23" max="24" width="5.7109375" style="72" customWidth="1"/>
    <col min="25" max="16384" width="11.421875" style="72" customWidth="1"/>
  </cols>
  <sheetData>
    <row r="1" spans="3:20" ht="13.5" thickBot="1">
      <c r="C1" s="73">
        <v>6</v>
      </c>
      <c r="P1" s="190" t="s">
        <v>0</v>
      </c>
      <c r="Q1" s="190"/>
      <c r="R1" s="190"/>
      <c r="S1" s="75"/>
      <c r="T1" s="75"/>
    </row>
    <row r="2" spans="6:22" ht="16.5" customHeight="1" thickBot="1">
      <c r="F2" s="77" t="s">
        <v>1</v>
      </c>
      <c r="G2" s="78" t="s">
        <v>189</v>
      </c>
      <c r="J2" s="79" t="s">
        <v>3</v>
      </c>
      <c r="K2" s="191">
        <f ca="1">TODAY()</f>
        <v>41341</v>
      </c>
      <c r="L2" s="191"/>
      <c r="M2" s="191"/>
      <c r="N2" s="191"/>
      <c r="P2" s="192" t="s">
        <v>4</v>
      </c>
      <c r="Q2" s="192"/>
      <c r="R2" s="194"/>
      <c r="S2" s="80"/>
      <c r="T2" s="80"/>
      <c r="U2" s="81"/>
      <c r="V2" s="80"/>
    </row>
    <row r="3" spans="16:22" ht="13.5" customHeight="1" thickBot="1">
      <c r="P3" s="193"/>
      <c r="Q3" s="193"/>
      <c r="R3" s="195"/>
      <c r="S3" s="80"/>
      <c r="T3" s="80"/>
      <c r="U3" s="80"/>
      <c r="V3" s="80"/>
    </row>
    <row r="4" spans="6:10" ht="11.25">
      <c r="F4" s="82"/>
      <c r="G4" s="219"/>
      <c r="J4" s="72" t="s">
        <v>5</v>
      </c>
    </row>
    <row r="5" spans="6:10" ht="11.25">
      <c r="F5" s="82" t="s">
        <v>6</v>
      </c>
      <c r="G5" s="220"/>
      <c r="J5" s="79" t="s">
        <v>7</v>
      </c>
    </row>
    <row r="6" spans="7:21" ht="11.25">
      <c r="G6" s="221"/>
      <c r="H6" s="79"/>
      <c r="I6" s="79"/>
      <c r="J6" s="79"/>
      <c r="K6" s="79"/>
      <c r="U6" s="83"/>
    </row>
    <row r="8" spans="1:22" s="74" customFormat="1" ht="20.25" customHeight="1">
      <c r="A8" s="84" t="s">
        <v>8</v>
      </c>
      <c r="B8" s="84" t="s">
        <v>9</v>
      </c>
      <c r="C8" s="85" t="s">
        <v>10</v>
      </c>
      <c r="D8" s="85" t="s">
        <v>11</v>
      </c>
      <c r="E8" s="86" t="s">
        <v>12</v>
      </c>
      <c r="F8" s="85" t="s">
        <v>13</v>
      </c>
      <c r="G8" s="85" t="s">
        <v>14</v>
      </c>
      <c r="H8" s="87" t="s">
        <v>18</v>
      </c>
      <c r="I8" s="87" t="s">
        <v>35</v>
      </c>
      <c r="J8" s="87" t="s">
        <v>27</v>
      </c>
      <c r="K8" s="87" t="s">
        <v>26</v>
      </c>
      <c r="L8" s="87" t="s">
        <v>19</v>
      </c>
      <c r="M8" s="87" t="s">
        <v>34</v>
      </c>
      <c r="N8" s="87" t="s">
        <v>22</v>
      </c>
      <c r="O8" s="87" t="s">
        <v>15</v>
      </c>
      <c r="P8" s="88" t="s">
        <v>20</v>
      </c>
      <c r="Q8" s="88" t="s">
        <v>32</v>
      </c>
      <c r="R8" s="88" t="s">
        <v>29</v>
      </c>
      <c r="S8" s="87" t="s">
        <v>16</v>
      </c>
      <c r="T8" s="164" t="s">
        <v>23</v>
      </c>
      <c r="U8" s="87" t="s">
        <v>30</v>
      </c>
      <c r="V8" s="87" t="s">
        <v>25</v>
      </c>
    </row>
    <row r="9" spans="1:22" ht="34.5" customHeight="1">
      <c r="A9" s="89" t="s">
        <v>57</v>
      </c>
      <c r="B9" s="89">
        <v>22</v>
      </c>
      <c r="C9" s="23">
        <f aca="true" ca="1" t="shared" si="0" ref="C9:C14">OFFSET(C9,8,0)</f>
        <v>1</v>
      </c>
      <c r="D9" s="94" t="s">
        <v>190</v>
      </c>
      <c r="E9" s="89" t="s">
        <v>39</v>
      </c>
      <c r="F9" s="89">
        <v>72</v>
      </c>
      <c r="G9" s="91" t="s">
        <v>191</v>
      </c>
      <c r="H9" s="92" t="s">
        <v>43</v>
      </c>
      <c r="I9" s="93"/>
      <c r="J9" s="93"/>
      <c r="K9" s="92" t="s">
        <v>42</v>
      </c>
      <c r="L9" s="93"/>
      <c r="M9" s="93"/>
      <c r="N9" s="92" t="s">
        <v>42</v>
      </c>
      <c r="O9" s="93"/>
      <c r="P9" s="93"/>
      <c r="Q9" s="92"/>
      <c r="R9" s="93"/>
      <c r="S9" s="93"/>
      <c r="T9" s="93"/>
      <c r="U9" s="92" t="s">
        <v>43</v>
      </c>
      <c r="V9" s="93"/>
    </row>
    <row r="10" spans="1:22" ht="34.5" customHeight="1">
      <c r="A10" s="89" t="s">
        <v>36</v>
      </c>
      <c r="B10" s="89">
        <v>37</v>
      </c>
      <c r="C10" s="23">
        <f ca="1" t="shared" si="0"/>
        <v>2</v>
      </c>
      <c r="D10" s="90" t="s">
        <v>192</v>
      </c>
      <c r="E10" s="89" t="s">
        <v>39</v>
      </c>
      <c r="F10" s="89">
        <v>76</v>
      </c>
      <c r="G10" s="91" t="s">
        <v>183</v>
      </c>
      <c r="H10" s="92" t="s">
        <v>193</v>
      </c>
      <c r="I10" s="93"/>
      <c r="J10" s="93"/>
      <c r="K10" s="93"/>
      <c r="L10" s="93"/>
      <c r="M10" s="92" t="s">
        <v>42</v>
      </c>
      <c r="N10" s="93"/>
      <c r="O10" s="92" t="s">
        <v>42</v>
      </c>
      <c r="P10" s="93"/>
      <c r="Q10" s="93"/>
      <c r="R10" s="92"/>
      <c r="S10" s="93"/>
      <c r="T10" s="93"/>
      <c r="U10" s="93"/>
      <c r="V10" s="92" t="s">
        <v>42</v>
      </c>
    </row>
    <row r="11" spans="1:22" ht="34.5" customHeight="1">
      <c r="A11" s="89" t="s">
        <v>45</v>
      </c>
      <c r="B11" s="89">
        <v>49</v>
      </c>
      <c r="C11" s="23">
        <f ca="1" t="shared" si="0"/>
        <v>3</v>
      </c>
      <c r="D11" s="94" t="s">
        <v>194</v>
      </c>
      <c r="E11" s="89" t="s">
        <v>39</v>
      </c>
      <c r="F11" s="89">
        <v>77</v>
      </c>
      <c r="G11" s="91" t="s">
        <v>195</v>
      </c>
      <c r="H11" s="93"/>
      <c r="I11" s="92" t="s">
        <v>88</v>
      </c>
      <c r="J11" s="93"/>
      <c r="K11" s="93"/>
      <c r="L11" s="92" t="s">
        <v>42</v>
      </c>
      <c r="M11" s="93"/>
      <c r="N11" s="92" t="s">
        <v>48</v>
      </c>
      <c r="O11" s="93"/>
      <c r="P11" s="93"/>
      <c r="Q11" s="93"/>
      <c r="R11" s="93"/>
      <c r="S11" s="92" t="s">
        <v>43</v>
      </c>
      <c r="T11" s="93"/>
      <c r="U11" s="93"/>
      <c r="V11" s="92" t="s">
        <v>48</v>
      </c>
    </row>
    <row r="12" spans="1:22" ht="34.5" customHeight="1">
      <c r="A12" s="89" t="s">
        <v>36</v>
      </c>
      <c r="B12" s="89">
        <v>28</v>
      </c>
      <c r="C12" s="23">
        <f ca="1" t="shared" si="0"/>
        <v>4</v>
      </c>
      <c r="D12" s="94" t="s">
        <v>196</v>
      </c>
      <c r="E12" s="89" t="s">
        <v>39</v>
      </c>
      <c r="F12" s="89">
        <v>78</v>
      </c>
      <c r="G12" s="91" t="s">
        <v>197</v>
      </c>
      <c r="H12" s="93"/>
      <c r="I12" s="92" t="s">
        <v>42</v>
      </c>
      <c r="J12" s="93"/>
      <c r="K12" s="92" t="s">
        <v>48</v>
      </c>
      <c r="L12" s="93"/>
      <c r="M12" s="93"/>
      <c r="N12" s="93"/>
      <c r="O12" s="93"/>
      <c r="P12" s="92"/>
      <c r="Q12" s="93"/>
      <c r="R12" s="92"/>
      <c r="S12" s="93"/>
      <c r="T12" s="92"/>
      <c r="U12" s="93"/>
      <c r="V12" s="93"/>
    </row>
    <row r="13" spans="1:22" ht="34.5" customHeight="1">
      <c r="A13" s="89" t="s">
        <v>57</v>
      </c>
      <c r="B13" s="89">
        <v>56</v>
      </c>
      <c r="C13" s="23">
        <f ca="1" t="shared" si="0"/>
        <v>5</v>
      </c>
      <c r="D13" s="90" t="s">
        <v>198</v>
      </c>
      <c r="E13" s="89" t="s">
        <v>39</v>
      </c>
      <c r="F13" s="89">
        <v>85</v>
      </c>
      <c r="G13" s="91" t="s">
        <v>188</v>
      </c>
      <c r="H13" s="93"/>
      <c r="I13" s="93"/>
      <c r="J13" s="92" t="s">
        <v>42</v>
      </c>
      <c r="K13" s="93"/>
      <c r="L13" s="93"/>
      <c r="M13" s="92" t="s">
        <v>43</v>
      </c>
      <c r="N13" s="93"/>
      <c r="O13" s="93"/>
      <c r="P13" s="92"/>
      <c r="Q13" s="93"/>
      <c r="R13" s="93"/>
      <c r="S13" s="92" t="s">
        <v>42</v>
      </c>
      <c r="T13" s="93"/>
      <c r="U13" s="92" t="s">
        <v>42</v>
      </c>
      <c r="V13" s="93"/>
    </row>
    <row r="14" spans="1:22" ht="34.5" customHeight="1">
      <c r="A14" s="89" t="s">
        <v>45</v>
      </c>
      <c r="B14" s="89">
        <v>44</v>
      </c>
      <c r="C14" s="23">
        <f ca="1" t="shared" si="0"/>
        <v>6</v>
      </c>
      <c r="D14" s="94" t="s">
        <v>199</v>
      </c>
      <c r="E14" s="89" t="s">
        <v>39</v>
      </c>
      <c r="F14" s="89">
        <v>110</v>
      </c>
      <c r="G14" s="91" t="s">
        <v>200</v>
      </c>
      <c r="H14" s="93"/>
      <c r="I14" s="93"/>
      <c r="J14" s="92" t="s">
        <v>43</v>
      </c>
      <c r="K14" s="93"/>
      <c r="L14" s="92" t="s">
        <v>43</v>
      </c>
      <c r="M14" s="93"/>
      <c r="N14" s="93"/>
      <c r="O14" s="92" t="s">
        <v>43</v>
      </c>
      <c r="P14" s="93"/>
      <c r="Q14" s="92"/>
      <c r="R14" s="93"/>
      <c r="S14" s="93"/>
      <c r="T14" s="92"/>
      <c r="U14" s="93"/>
      <c r="V14" s="93"/>
    </row>
    <row r="15" spans="4:16" ht="24" customHeight="1" thickBot="1">
      <c r="D15" s="95"/>
      <c r="E15" s="96"/>
      <c r="F15" s="96"/>
      <c r="G15" s="95"/>
      <c r="M15" s="223"/>
      <c r="N15" s="223"/>
      <c r="O15" s="223"/>
      <c r="P15" s="223"/>
    </row>
    <row r="16" spans="1:21" ht="24" customHeight="1" thickBot="1">
      <c r="A16" s="84" t="s">
        <v>8</v>
      </c>
      <c r="B16" s="84" t="s">
        <v>9</v>
      </c>
      <c r="C16" s="85" t="s">
        <v>10</v>
      </c>
      <c r="D16" s="85" t="s">
        <v>11</v>
      </c>
      <c r="E16" s="86" t="s">
        <v>12</v>
      </c>
      <c r="F16" s="97" t="s">
        <v>64</v>
      </c>
      <c r="G16" s="98" t="s">
        <v>14</v>
      </c>
      <c r="H16" s="99" t="s">
        <v>65</v>
      </c>
      <c r="I16" s="100" t="s">
        <v>66</v>
      </c>
      <c r="J16" s="100" t="s">
        <v>67</v>
      </c>
      <c r="K16" s="100" t="s">
        <v>68</v>
      </c>
      <c r="L16" s="101" t="s">
        <v>69</v>
      </c>
      <c r="M16" s="224" t="s">
        <v>72</v>
      </c>
      <c r="N16" s="225"/>
      <c r="O16" s="102" t="s">
        <v>73</v>
      </c>
      <c r="P16" s="212" t="s">
        <v>74</v>
      </c>
      <c r="Q16" s="213"/>
      <c r="S16" s="81"/>
      <c r="T16" s="222" t="s">
        <v>77</v>
      </c>
      <c r="U16" s="222"/>
    </row>
    <row r="17" spans="1:21" ht="27" customHeight="1" thickBot="1">
      <c r="A17" s="22" t="str">
        <f aca="true" ca="1" t="shared" si="1" ref="A17:B22">OFFSET(A17,-8,0)</f>
        <v>BRE</v>
      </c>
      <c r="B17" s="22">
        <f ca="1" t="shared" si="1"/>
        <v>22</v>
      </c>
      <c r="C17" s="41">
        <v>1</v>
      </c>
      <c r="D17" s="112" t="str">
        <f aca="true" ca="1" t="shared" si="2" ref="D17:E22">OFFSET(D17,-8,0)</f>
        <v>PENNANEC H Pauline</v>
      </c>
      <c r="E17" s="22" t="str">
        <f ca="1" t="shared" si="2"/>
        <v>M</v>
      </c>
      <c r="F17" s="22">
        <v>91</v>
      </c>
      <c r="G17" s="42" t="str">
        <f aca="true" ca="1" t="shared" si="3" ref="G17:G22">OFFSET(G17,-8,0)</f>
        <v>A.L.ST BRIEUC JUDO</v>
      </c>
      <c r="H17" s="103">
        <v>7</v>
      </c>
      <c r="I17" s="104">
        <v>0</v>
      </c>
      <c r="J17" s="104">
        <v>0</v>
      </c>
      <c r="K17" s="104">
        <v>10</v>
      </c>
      <c r="L17" s="105" t="s">
        <v>76</v>
      </c>
      <c r="M17" s="214">
        <f aca="true" t="shared" si="4" ref="M17:M22">SUM(H17:L17)</f>
        <v>17</v>
      </c>
      <c r="N17" s="215"/>
      <c r="O17" s="102"/>
      <c r="P17" s="218">
        <f aca="true" t="shared" si="5" ref="P17:P22">SUM(F17,M17)</f>
        <v>108</v>
      </c>
      <c r="Q17" s="213"/>
      <c r="T17" s="99" t="s">
        <v>78</v>
      </c>
      <c r="U17" s="101" t="s">
        <v>79</v>
      </c>
    </row>
    <row r="18" spans="1:21" ht="27" customHeight="1" thickBot="1">
      <c r="A18" s="22" t="str">
        <f ca="1" t="shared" si="1"/>
        <v>TBO</v>
      </c>
      <c r="B18" s="22">
        <f ca="1" t="shared" si="1"/>
        <v>37</v>
      </c>
      <c r="C18" s="41">
        <v>2</v>
      </c>
      <c r="D18" s="42" t="str">
        <f ca="1" t="shared" si="2"/>
        <v>SIROT Delphine</v>
      </c>
      <c r="E18" s="22" t="str">
        <f ca="1" t="shared" si="2"/>
        <v>M</v>
      </c>
      <c r="F18" s="22">
        <v>0</v>
      </c>
      <c r="G18" s="42" t="str">
        <f ca="1" t="shared" si="3"/>
        <v>J.C.DESCARTES</v>
      </c>
      <c r="H18" s="106">
        <v>0</v>
      </c>
      <c r="I18" s="107">
        <v>0</v>
      </c>
      <c r="J18" s="107">
        <v>0</v>
      </c>
      <c r="K18" s="107">
        <v>0</v>
      </c>
      <c r="L18" s="108">
        <v>0</v>
      </c>
      <c r="M18" s="216">
        <f t="shared" si="4"/>
        <v>0</v>
      </c>
      <c r="N18" s="217"/>
      <c r="O18" s="102"/>
      <c r="P18" s="212">
        <f t="shared" si="5"/>
        <v>0</v>
      </c>
      <c r="Q18" s="213"/>
      <c r="T18" s="109">
        <v>7</v>
      </c>
      <c r="U18" s="110">
        <v>10</v>
      </c>
    </row>
    <row r="19" spans="1:17" ht="27" customHeight="1">
      <c r="A19" s="22" t="str">
        <f ca="1" t="shared" si="1"/>
        <v>PDL</v>
      </c>
      <c r="B19" s="22">
        <f ca="1" t="shared" si="1"/>
        <v>49</v>
      </c>
      <c r="C19" s="41">
        <v>3</v>
      </c>
      <c r="D19" s="112" t="str">
        <f ca="1" t="shared" si="2"/>
        <v>PLAIRE Isabelle</v>
      </c>
      <c r="E19" s="22" t="str">
        <f ca="1" t="shared" si="2"/>
        <v>M</v>
      </c>
      <c r="F19" s="22">
        <v>30</v>
      </c>
      <c r="G19" s="42" t="str">
        <f ca="1" t="shared" si="3"/>
        <v>UNION CHOLET JUDO 49</v>
      </c>
      <c r="H19" s="106">
        <v>0</v>
      </c>
      <c r="I19" s="107">
        <v>0</v>
      </c>
      <c r="J19" s="107">
        <v>10</v>
      </c>
      <c r="K19" s="107">
        <v>10</v>
      </c>
      <c r="L19" s="108">
        <v>10</v>
      </c>
      <c r="M19" s="216">
        <f t="shared" si="4"/>
        <v>30</v>
      </c>
      <c r="N19" s="217"/>
      <c r="O19" s="111"/>
      <c r="P19" s="212">
        <f t="shared" si="5"/>
        <v>60</v>
      </c>
      <c r="Q19" s="213"/>
    </row>
    <row r="20" spans="1:17" ht="27" customHeight="1">
      <c r="A20" s="22" t="str">
        <f ca="1" t="shared" si="1"/>
        <v>TBO</v>
      </c>
      <c r="B20" s="22">
        <f ca="1" t="shared" si="1"/>
        <v>28</v>
      </c>
      <c r="C20" s="41">
        <v>4</v>
      </c>
      <c r="D20" s="112" t="str">
        <f ca="1" t="shared" si="2"/>
        <v>FRANCOIS Patricia</v>
      </c>
      <c r="E20" s="22" t="str">
        <f ca="1" t="shared" si="2"/>
        <v>M</v>
      </c>
      <c r="F20" s="22">
        <v>90</v>
      </c>
      <c r="G20" s="42" t="str">
        <f ca="1" t="shared" si="3"/>
        <v>L .E.S.S.C.A.L.E</v>
      </c>
      <c r="H20" s="106">
        <v>0</v>
      </c>
      <c r="I20" s="107">
        <v>10</v>
      </c>
      <c r="J20" s="107" t="s">
        <v>76</v>
      </c>
      <c r="K20" s="107"/>
      <c r="L20" s="108"/>
      <c r="M20" s="216">
        <f t="shared" si="4"/>
        <v>10</v>
      </c>
      <c r="N20" s="217"/>
      <c r="O20" s="102"/>
      <c r="P20" s="218">
        <f t="shared" si="5"/>
        <v>100</v>
      </c>
      <c r="Q20" s="213"/>
    </row>
    <row r="21" spans="1:17" ht="27" customHeight="1">
      <c r="A21" s="22" t="str">
        <f ca="1" t="shared" si="1"/>
        <v>BRE</v>
      </c>
      <c r="B21" s="22">
        <f ca="1" t="shared" si="1"/>
        <v>56</v>
      </c>
      <c r="C21" s="41">
        <v>5</v>
      </c>
      <c r="D21" s="42" t="str">
        <f ca="1" t="shared" si="2"/>
        <v>LAFFERRIERE Veronique</v>
      </c>
      <c r="E21" s="22" t="str">
        <f ca="1" t="shared" si="2"/>
        <v>M</v>
      </c>
      <c r="F21" s="22">
        <v>40</v>
      </c>
      <c r="G21" s="42" t="str">
        <f ca="1" t="shared" si="3"/>
        <v>DOJO BALDIVIEN</v>
      </c>
      <c r="H21" s="106">
        <v>0</v>
      </c>
      <c r="I21" s="107">
        <v>10</v>
      </c>
      <c r="J21" s="107">
        <v>0</v>
      </c>
      <c r="K21" s="107">
        <v>0</v>
      </c>
      <c r="L21" s="108">
        <v>10</v>
      </c>
      <c r="M21" s="216">
        <f t="shared" si="4"/>
        <v>20</v>
      </c>
      <c r="N21" s="217"/>
      <c r="O21" s="102"/>
      <c r="P21" s="212">
        <f t="shared" si="5"/>
        <v>60</v>
      </c>
      <c r="Q21" s="213"/>
    </row>
    <row r="22" spans="1:17" ht="27" customHeight="1" thickBot="1">
      <c r="A22" s="22" t="str">
        <f ca="1" t="shared" si="1"/>
        <v>PDL</v>
      </c>
      <c r="B22" s="22">
        <f ca="1" t="shared" si="1"/>
        <v>44</v>
      </c>
      <c r="C22" s="41">
        <v>6</v>
      </c>
      <c r="D22" s="112" t="str">
        <f ca="1" t="shared" si="2"/>
        <v>BLUTEAU Marie</v>
      </c>
      <c r="E22" s="22" t="str">
        <f ca="1" t="shared" si="2"/>
        <v>M</v>
      </c>
      <c r="F22" s="22">
        <v>70</v>
      </c>
      <c r="G22" s="42" t="str">
        <f ca="1" t="shared" si="3"/>
        <v>JC ST SEBASTIEN</v>
      </c>
      <c r="H22" s="113">
        <v>10</v>
      </c>
      <c r="I22" s="114">
        <v>10</v>
      </c>
      <c r="J22" s="114">
        <v>10</v>
      </c>
      <c r="K22" s="114" t="s">
        <v>76</v>
      </c>
      <c r="L22" s="115"/>
      <c r="M22" s="210">
        <f t="shared" si="4"/>
        <v>30</v>
      </c>
      <c r="N22" s="211"/>
      <c r="O22" s="102"/>
      <c r="P22" s="218">
        <f t="shared" si="5"/>
        <v>100</v>
      </c>
      <c r="Q22" s="213"/>
    </row>
    <row r="23" spans="3:14" ht="11.25">
      <c r="C23" s="72"/>
      <c r="D23" s="116"/>
      <c r="E23" s="116"/>
      <c r="F23" s="116"/>
      <c r="G23" s="116"/>
      <c r="H23" s="116"/>
      <c r="I23" s="116"/>
      <c r="J23" s="116"/>
      <c r="K23" s="116"/>
      <c r="L23" s="116"/>
      <c r="N23" s="72" t="s">
        <v>80</v>
      </c>
    </row>
    <row r="24" spans="3:22" ht="11.25" hidden="1">
      <c r="C24" s="76">
        <f>COUNT(H17:L22)/2</f>
        <v>12</v>
      </c>
      <c r="G24" s="117" t="s">
        <v>81</v>
      </c>
      <c r="H24" s="118">
        <v>1</v>
      </c>
      <c r="I24" s="118">
        <v>2</v>
      </c>
      <c r="J24" s="118">
        <v>3</v>
      </c>
      <c r="K24" s="118">
        <v>4</v>
      </c>
      <c r="L24" s="118">
        <v>5</v>
      </c>
      <c r="M24" s="118">
        <v>6</v>
      </c>
      <c r="N24" s="118">
        <v>7</v>
      </c>
      <c r="O24" s="118">
        <v>8</v>
      </c>
      <c r="P24" s="118"/>
      <c r="Q24" s="118"/>
      <c r="R24" s="118"/>
      <c r="S24" s="118">
        <v>9</v>
      </c>
      <c r="T24" s="118"/>
      <c r="U24" s="118">
        <v>10</v>
      </c>
      <c r="V24" s="118">
        <v>11</v>
      </c>
    </row>
    <row r="25" spans="7:22" ht="11.25" hidden="1">
      <c r="G25" s="117" t="s">
        <v>82</v>
      </c>
      <c r="H25" s="118">
        <v>1</v>
      </c>
      <c r="I25" s="118">
        <v>1</v>
      </c>
      <c r="J25" s="118">
        <v>1</v>
      </c>
      <c r="K25" s="118">
        <v>2</v>
      </c>
      <c r="L25" s="118">
        <v>2</v>
      </c>
      <c r="M25" s="118">
        <v>2</v>
      </c>
      <c r="N25" s="118">
        <v>3</v>
      </c>
      <c r="O25" s="118">
        <v>3</v>
      </c>
      <c r="P25" s="118"/>
      <c r="Q25" s="118"/>
      <c r="R25" s="118"/>
      <c r="S25" s="118">
        <v>4</v>
      </c>
      <c r="T25" s="118"/>
      <c r="U25" s="118">
        <v>4</v>
      </c>
      <c r="V25" s="118">
        <v>4</v>
      </c>
    </row>
    <row r="26" spans="7:22" ht="11.25" hidden="1">
      <c r="G26" s="117" t="s">
        <v>83</v>
      </c>
      <c r="H26" s="118">
        <v>1</v>
      </c>
      <c r="I26" s="118">
        <v>1</v>
      </c>
      <c r="J26" s="118">
        <v>1</v>
      </c>
      <c r="K26" s="118">
        <v>2</v>
      </c>
      <c r="L26" s="118">
        <v>2</v>
      </c>
      <c r="M26" s="118">
        <v>2</v>
      </c>
      <c r="N26" s="118">
        <v>3</v>
      </c>
      <c r="O26" s="118">
        <v>3</v>
      </c>
      <c r="P26" s="118"/>
      <c r="Q26" s="118"/>
      <c r="R26" s="118"/>
      <c r="S26" s="118">
        <v>3</v>
      </c>
      <c r="T26" s="118"/>
      <c r="U26" s="118">
        <v>4</v>
      </c>
      <c r="V26" s="118">
        <v>5</v>
      </c>
    </row>
  </sheetData>
  <sheetProtection formatCells="0"/>
  <mergeCells count="22">
    <mergeCell ref="T16:U16"/>
    <mergeCell ref="P1:R1"/>
    <mergeCell ref="M15:P15"/>
    <mergeCell ref="P16:Q16"/>
    <mergeCell ref="R2:R3"/>
    <mergeCell ref="M16:N16"/>
    <mergeCell ref="G4:G6"/>
    <mergeCell ref="K2:N2"/>
    <mergeCell ref="M21:N21"/>
    <mergeCell ref="P17:Q17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I30"/>
  <sheetViews>
    <sheetView zoomScale="85" zoomScaleNormal="85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R27" sqref="R27"/>
    </sheetView>
  </sheetViews>
  <sheetFormatPr defaultColWidth="11.421875" defaultRowHeight="12.75"/>
  <cols>
    <col min="1" max="1" width="6.140625" style="33" customWidth="1"/>
    <col min="2" max="2" width="5.140625" style="33" customWidth="1"/>
    <col min="3" max="3" width="4.57421875" style="30" bestFit="1" customWidth="1"/>
    <col min="4" max="4" width="22.57421875" style="33" customWidth="1"/>
    <col min="5" max="5" width="3.140625" style="33" customWidth="1"/>
    <col min="6" max="6" width="7.7109375" style="33" customWidth="1"/>
    <col min="7" max="7" width="22.00390625" style="33" customWidth="1"/>
    <col min="8" max="12" width="4.7109375" style="33" customWidth="1"/>
    <col min="13" max="14" width="5.28125" style="33" customWidth="1"/>
    <col min="15" max="27" width="4.7109375" style="33" customWidth="1"/>
    <col min="28" max="35" width="4.7109375" style="135" hidden="1" customWidth="1"/>
    <col min="36" max="16384" width="11.421875" style="33" customWidth="1"/>
  </cols>
  <sheetData>
    <row r="1" spans="3:35" s="1" customFormat="1" ht="13.5" thickBot="1">
      <c r="C1" s="165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0" t="s">
        <v>0</v>
      </c>
      <c r="Q1" s="190"/>
      <c r="R1" s="190"/>
      <c r="S1" s="3"/>
      <c r="T1" s="3"/>
      <c r="U1" s="3"/>
      <c r="V1" s="5"/>
      <c r="W1" s="5"/>
      <c r="AB1" s="166"/>
      <c r="AC1" s="166"/>
      <c r="AD1" s="166"/>
      <c r="AE1" s="166"/>
      <c r="AF1" s="166"/>
      <c r="AG1" s="166"/>
      <c r="AH1" s="166"/>
      <c r="AI1" s="166"/>
    </row>
    <row r="2" spans="3:35" s="1" customFormat="1" ht="16.5" customHeight="1" thickBot="1">
      <c r="C2" s="6"/>
      <c r="D2" s="3"/>
      <c r="E2" s="3"/>
      <c r="F2" s="7" t="s">
        <v>1</v>
      </c>
      <c r="G2" s="78" t="s">
        <v>201</v>
      </c>
      <c r="H2" s="3"/>
      <c r="I2" s="3"/>
      <c r="J2" s="9" t="s">
        <v>3</v>
      </c>
      <c r="K2" s="191">
        <f ca="1">TODAY()</f>
        <v>41341</v>
      </c>
      <c r="L2" s="191"/>
      <c r="M2" s="191"/>
      <c r="N2" s="191"/>
      <c r="O2" s="3"/>
      <c r="P2" s="192" t="s">
        <v>165</v>
      </c>
      <c r="Q2" s="192"/>
      <c r="R2" s="194"/>
      <c r="S2" s="3"/>
      <c r="AB2" s="166"/>
      <c r="AC2" s="166"/>
      <c r="AD2" s="166"/>
      <c r="AE2" s="166"/>
      <c r="AF2" s="166"/>
      <c r="AG2" s="166"/>
      <c r="AH2" s="166"/>
      <c r="AI2" s="166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3"/>
      <c r="Q3" s="193"/>
      <c r="R3" s="195"/>
      <c r="S3" s="3"/>
      <c r="AB3" s="166"/>
      <c r="AC3" s="166"/>
      <c r="AD3" s="166"/>
      <c r="AE3" s="166"/>
      <c r="AF3" s="166"/>
      <c r="AG3" s="166"/>
      <c r="AH3" s="166"/>
      <c r="AI3" s="166"/>
    </row>
    <row r="4" spans="3:35" s="1" customFormat="1" ht="12.75">
      <c r="C4" s="6"/>
      <c r="D4" s="3"/>
      <c r="E4" s="3"/>
      <c r="F4" s="3"/>
      <c r="G4" s="18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166"/>
      <c r="AC4" s="166"/>
      <c r="AD4" s="166"/>
      <c r="AE4" s="166"/>
      <c r="AF4" s="166"/>
      <c r="AG4" s="166"/>
      <c r="AH4" s="166"/>
      <c r="AI4" s="166"/>
    </row>
    <row r="5" spans="3:35" s="1" customFormat="1" ht="12.75">
      <c r="C5" s="6"/>
      <c r="D5" s="3"/>
      <c r="E5" s="3"/>
      <c r="F5" s="13" t="s">
        <v>6</v>
      </c>
      <c r="G5" s="188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166"/>
      <c r="AC5" s="166"/>
      <c r="AD5" s="166"/>
      <c r="AE5" s="166"/>
      <c r="AF5" s="166"/>
      <c r="AG5" s="166"/>
      <c r="AH5" s="166"/>
      <c r="AI5" s="166"/>
    </row>
    <row r="6" spans="3:35" s="1" customFormat="1" ht="12.75">
      <c r="C6" s="6"/>
      <c r="D6" s="3"/>
      <c r="E6" s="3"/>
      <c r="F6" s="3"/>
      <c r="G6" s="189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166"/>
      <c r="AC6" s="166"/>
      <c r="AD6" s="166"/>
      <c r="AE6" s="166"/>
      <c r="AF6" s="166"/>
      <c r="AG6" s="166"/>
      <c r="AH6" s="166"/>
      <c r="AI6" s="166"/>
    </row>
    <row r="7" spans="3:35" s="1" customFormat="1" ht="13.5" thickBot="1">
      <c r="C7" s="6"/>
      <c r="D7" s="3"/>
      <c r="E7" s="3"/>
      <c r="F7" s="123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0"/>
      <c r="U7" s="3"/>
      <c r="V7" s="5"/>
      <c r="W7" s="5"/>
      <c r="AB7" s="166"/>
      <c r="AC7" s="166"/>
      <c r="AD7" s="166"/>
      <c r="AE7" s="166"/>
      <c r="AF7" s="166"/>
      <c r="AG7" s="166"/>
      <c r="AH7" s="166"/>
      <c r="AI7" s="166"/>
    </row>
    <row r="8" spans="1:35" ht="18" customHeight="1">
      <c r="A8" s="41" t="s">
        <v>8</v>
      </c>
      <c r="B8" s="41" t="s">
        <v>9</v>
      </c>
      <c r="C8" s="17" t="s">
        <v>10</v>
      </c>
      <c r="D8" s="16" t="s">
        <v>11</v>
      </c>
      <c r="E8" s="16" t="s">
        <v>12</v>
      </c>
      <c r="F8" s="17" t="s">
        <v>13</v>
      </c>
      <c r="G8" s="140" t="s">
        <v>14</v>
      </c>
      <c r="H8" s="19" t="s">
        <v>26</v>
      </c>
      <c r="I8" s="167" t="s">
        <v>25</v>
      </c>
      <c r="J8" s="126" t="s">
        <v>20</v>
      </c>
      <c r="K8" s="126" t="s">
        <v>118</v>
      </c>
      <c r="L8" s="126" t="s">
        <v>30</v>
      </c>
      <c r="M8" s="126" t="s">
        <v>15</v>
      </c>
      <c r="N8" s="163" t="s">
        <v>100</v>
      </c>
      <c r="O8" s="126" t="s">
        <v>16</v>
      </c>
      <c r="P8" s="126" t="s">
        <v>21</v>
      </c>
      <c r="Q8" s="126" t="s">
        <v>32</v>
      </c>
      <c r="R8" s="126" t="s">
        <v>29</v>
      </c>
      <c r="S8" s="126" t="s">
        <v>28</v>
      </c>
      <c r="T8" s="163" t="s">
        <v>117</v>
      </c>
      <c r="U8" s="126" t="s">
        <v>17</v>
      </c>
      <c r="V8" s="126" t="s">
        <v>107</v>
      </c>
      <c r="W8" s="126" t="s">
        <v>33</v>
      </c>
      <c r="X8" s="126" t="s">
        <v>34</v>
      </c>
      <c r="Y8" s="126" t="s">
        <v>19</v>
      </c>
      <c r="Z8" s="126" t="s">
        <v>110</v>
      </c>
      <c r="AA8" s="168" t="s">
        <v>31</v>
      </c>
      <c r="AB8" s="21" t="s">
        <v>18</v>
      </c>
      <c r="AC8" s="21" t="s">
        <v>22</v>
      </c>
      <c r="AD8" s="21" t="s">
        <v>105</v>
      </c>
      <c r="AE8" s="21" t="s">
        <v>35</v>
      </c>
      <c r="AF8" s="21" t="s">
        <v>23</v>
      </c>
      <c r="AG8" s="21" t="s">
        <v>27</v>
      </c>
      <c r="AH8" s="21" t="s">
        <v>24</v>
      </c>
      <c r="AI8" s="21" t="s">
        <v>119</v>
      </c>
    </row>
    <row r="9" spans="1:35" ht="33.75" customHeight="1">
      <c r="A9" s="22" t="s">
        <v>45</v>
      </c>
      <c r="B9" s="22">
        <v>72</v>
      </c>
      <c r="C9" s="23">
        <f aca="true" ca="1" t="shared" si="0" ref="C9:C16">OFFSET(C9,10,0)</f>
        <v>1</v>
      </c>
      <c r="D9" s="132" t="s">
        <v>202</v>
      </c>
      <c r="E9" s="22" t="s">
        <v>96</v>
      </c>
      <c r="F9" s="22">
        <v>47</v>
      </c>
      <c r="G9" s="25" t="s">
        <v>203</v>
      </c>
      <c r="H9" s="169" t="s">
        <v>139</v>
      </c>
      <c r="I9" s="26"/>
      <c r="J9" s="26"/>
      <c r="K9" s="26"/>
      <c r="L9" s="27" t="s">
        <v>42</v>
      </c>
      <c r="M9" s="26"/>
      <c r="N9" s="26"/>
      <c r="O9" s="26"/>
      <c r="P9" s="26"/>
      <c r="Q9" s="27" t="s">
        <v>42</v>
      </c>
      <c r="R9" s="26"/>
      <c r="S9" s="26"/>
      <c r="T9" s="26"/>
      <c r="U9" s="26"/>
      <c r="V9" s="26"/>
      <c r="W9" s="27" t="s">
        <v>48</v>
      </c>
      <c r="X9" s="26"/>
      <c r="Y9" s="26"/>
      <c r="Z9" s="27" t="s">
        <v>42</v>
      </c>
      <c r="AA9" s="26"/>
      <c r="AB9" s="133"/>
      <c r="AC9" s="133"/>
      <c r="AD9" s="134"/>
      <c r="AE9" s="134"/>
      <c r="AF9" s="134"/>
      <c r="AG9" s="134"/>
      <c r="AH9" s="134"/>
      <c r="AI9" s="134"/>
    </row>
    <row r="10" spans="1:35" ht="33.75" customHeight="1">
      <c r="A10" s="22" t="s">
        <v>45</v>
      </c>
      <c r="B10" s="22">
        <v>85</v>
      </c>
      <c r="C10" s="23">
        <f ca="1" t="shared" si="0"/>
        <v>2</v>
      </c>
      <c r="D10" s="132" t="s">
        <v>204</v>
      </c>
      <c r="E10" s="22" t="s">
        <v>96</v>
      </c>
      <c r="F10" s="22">
        <v>50</v>
      </c>
      <c r="G10" s="25" t="s">
        <v>205</v>
      </c>
      <c r="H10" s="26"/>
      <c r="I10" s="27" t="s">
        <v>42</v>
      </c>
      <c r="J10" s="26"/>
      <c r="K10" s="26"/>
      <c r="L10" s="26"/>
      <c r="M10" s="27" t="s">
        <v>42</v>
      </c>
      <c r="N10" s="26"/>
      <c r="O10" s="26"/>
      <c r="P10" s="27" t="s">
        <v>42</v>
      </c>
      <c r="Q10" s="26"/>
      <c r="R10" s="27" t="s">
        <v>42</v>
      </c>
      <c r="S10" s="26"/>
      <c r="T10" s="26"/>
      <c r="U10" s="26"/>
      <c r="V10" s="26"/>
      <c r="W10" s="26"/>
      <c r="X10" s="27" t="s">
        <v>42</v>
      </c>
      <c r="Y10" s="26"/>
      <c r="Z10" s="26"/>
      <c r="AA10" s="26"/>
      <c r="AB10" s="133"/>
      <c r="AC10" s="134"/>
      <c r="AD10" s="133"/>
      <c r="AE10" s="134"/>
      <c r="AF10" s="134"/>
      <c r="AG10" s="134"/>
      <c r="AH10" s="134"/>
      <c r="AI10" s="134"/>
    </row>
    <row r="11" spans="1:35" ht="33.75" customHeight="1">
      <c r="A11" s="22" t="s">
        <v>45</v>
      </c>
      <c r="B11" s="22">
        <v>85</v>
      </c>
      <c r="C11" s="23">
        <f ca="1" t="shared" si="0"/>
        <v>3</v>
      </c>
      <c r="D11" s="132" t="s">
        <v>206</v>
      </c>
      <c r="E11" s="22" t="s">
        <v>96</v>
      </c>
      <c r="F11" s="22">
        <v>50</v>
      </c>
      <c r="G11" s="25" t="s">
        <v>205</v>
      </c>
      <c r="H11" s="26"/>
      <c r="I11" s="27" t="s">
        <v>43</v>
      </c>
      <c r="J11" s="26"/>
      <c r="K11" s="26"/>
      <c r="L11" s="26"/>
      <c r="M11" s="26"/>
      <c r="N11" s="26"/>
      <c r="O11" s="27" t="s">
        <v>42</v>
      </c>
      <c r="P11" s="26"/>
      <c r="Q11" s="26"/>
      <c r="R11" s="26"/>
      <c r="S11" s="27" t="s">
        <v>42</v>
      </c>
      <c r="T11" s="26"/>
      <c r="U11" s="26"/>
      <c r="V11" s="27" t="s">
        <v>42</v>
      </c>
      <c r="W11" s="26"/>
      <c r="X11" s="26"/>
      <c r="Y11" s="27" t="s">
        <v>42</v>
      </c>
      <c r="Z11" s="26"/>
      <c r="AA11" s="26"/>
      <c r="AB11" s="134"/>
      <c r="AC11" s="133"/>
      <c r="AD11" s="134"/>
      <c r="AE11" s="133"/>
      <c r="AF11" s="134"/>
      <c r="AG11" s="134"/>
      <c r="AH11" s="134"/>
      <c r="AI11" s="134"/>
    </row>
    <row r="12" spans="1:35" ht="33.75" customHeight="1">
      <c r="A12" s="22" t="s">
        <v>57</v>
      </c>
      <c r="B12" s="22">
        <v>35</v>
      </c>
      <c r="C12" s="23">
        <f ca="1" t="shared" si="0"/>
        <v>4</v>
      </c>
      <c r="D12" s="132" t="s">
        <v>207</v>
      </c>
      <c r="E12" s="22" t="s">
        <v>96</v>
      </c>
      <c r="F12" s="22">
        <v>52</v>
      </c>
      <c r="G12" s="25" t="s">
        <v>208</v>
      </c>
      <c r="H12" s="27" t="s">
        <v>51</v>
      </c>
      <c r="I12" s="26"/>
      <c r="J12" s="27" t="s">
        <v>42</v>
      </c>
      <c r="K12" s="26"/>
      <c r="L12" s="26"/>
      <c r="M12" s="26"/>
      <c r="N12" s="27" t="s">
        <v>42</v>
      </c>
      <c r="O12" s="26"/>
      <c r="P12" s="26"/>
      <c r="Q12" s="26"/>
      <c r="R12" s="27" t="s">
        <v>49</v>
      </c>
      <c r="S12" s="26"/>
      <c r="T12" s="26"/>
      <c r="U12" s="27" t="s">
        <v>42</v>
      </c>
      <c r="V12" s="26"/>
      <c r="W12" s="26"/>
      <c r="X12" s="26"/>
      <c r="Y12" s="26"/>
      <c r="Z12" s="26"/>
      <c r="AA12" s="26"/>
      <c r="AB12" s="134"/>
      <c r="AC12" s="134"/>
      <c r="AD12" s="134"/>
      <c r="AE12" s="133"/>
      <c r="AF12" s="133"/>
      <c r="AG12" s="134"/>
      <c r="AH12" s="134"/>
      <c r="AI12" s="134"/>
    </row>
    <row r="13" spans="1:35" ht="33.75" customHeight="1">
      <c r="A13" s="22" t="s">
        <v>45</v>
      </c>
      <c r="B13" s="22">
        <v>72</v>
      </c>
      <c r="C13" s="23">
        <f ca="1" t="shared" si="0"/>
        <v>5</v>
      </c>
      <c r="D13" s="136" t="s">
        <v>209</v>
      </c>
      <c r="E13" s="22" t="s">
        <v>144</v>
      </c>
      <c r="F13" s="22">
        <v>54</v>
      </c>
      <c r="G13" s="25" t="s">
        <v>210</v>
      </c>
      <c r="H13" s="26"/>
      <c r="I13" s="26"/>
      <c r="J13" s="27" t="s">
        <v>139</v>
      </c>
      <c r="K13" s="26"/>
      <c r="L13" s="27" t="s">
        <v>48</v>
      </c>
      <c r="M13" s="26"/>
      <c r="N13" s="26"/>
      <c r="O13" s="27" t="s">
        <v>49</v>
      </c>
      <c r="P13" s="26"/>
      <c r="Q13" s="26"/>
      <c r="R13" s="26"/>
      <c r="S13" s="26"/>
      <c r="T13" s="27" t="s">
        <v>51</v>
      </c>
      <c r="U13" s="26"/>
      <c r="V13" s="26"/>
      <c r="W13" s="26"/>
      <c r="X13" s="27" t="s">
        <v>43</v>
      </c>
      <c r="Y13" s="26"/>
      <c r="Z13" s="26"/>
      <c r="AA13" s="26"/>
      <c r="AB13" s="134"/>
      <c r="AC13" s="134"/>
      <c r="AD13" s="134"/>
      <c r="AE13" s="134"/>
      <c r="AF13" s="134"/>
      <c r="AG13" s="133"/>
      <c r="AH13" s="133"/>
      <c r="AI13" s="134"/>
    </row>
    <row r="14" spans="1:35" ht="33.75" customHeight="1">
      <c r="A14" s="22" t="s">
        <v>45</v>
      </c>
      <c r="B14" s="22">
        <v>85</v>
      </c>
      <c r="C14" s="23">
        <f ca="1" t="shared" si="0"/>
        <v>6</v>
      </c>
      <c r="D14" s="132" t="s">
        <v>211</v>
      </c>
      <c r="E14" s="22" t="s">
        <v>144</v>
      </c>
      <c r="F14" s="22">
        <v>56</v>
      </c>
      <c r="G14" s="25" t="s">
        <v>212</v>
      </c>
      <c r="H14" s="26"/>
      <c r="I14" s="26"/>
      <c r="J14" s="26"/>
      <c r="K14" s="27" t="s">
        <v>48</v>
      </c>
      <c r="L14" s="26"/>
      <c r="M14" s="27" t="s">
        <v>48</v>
      </c>
      <c r="N14" s="26"/>
      <c r="O14" s="26"/>
      <c r="P14" s="26"/>
      <c r="Q14" s="27" t="s">
        <v>48</v>
      </c>
      <c r="R14" s="26"/>
      <c r="S14" s="26"/>
      <c r="T14" s="26"/>
      <c r="U14" s="26"/>
      <c r="V14" s="26"/>
      <c r="W14" s="26"/>
      <c r="X14" s="26"/>
      <c r="Y14" s="27" t="s">
        <v>48</v>
      </c>
      <c r="Z14" s="26"/>
      <c r="AA14" s="27" t="s">
        <v>48</v>
      </c>
      <c r="AB14" s="134"/>
      <c r="AC14" s="134"/>
      <c r="AD14" s="134"/>
      <c r="AE14" s="134"/>
      <c r="AF14" s="133"/>
      <c r="AG14" s="133"/>
      <c r="AH14" s="134"/>
      <c r="AI14" s="134"/>
    </row>
    <row r="15" spans="1:35" s="172" customFormat="1" ht="33.75" customHeight="1">
      <c r="A15" s="22" t="s">
        <v>45</v>
      </c>
      <c r="B15" s="22">
        <v>72</v>
      </c>
      <c r="C15" s="23">
        <f ca="1" t="shared" si="0"/>
        <v>7</v>
      </c>
      <c r="D15" s="132" t="s">
        <v>213</v>
      </c>
      <c r="E15" s="22" t="s">
        <v>96</v>
      </c>
      <c r="F15" s="22">
        <v>57</v>
      </c>
      <c r="G15" s="25" t="s">
        <v>214</v>
      </c>
      <c r="H15" s="26"/>
      <c r="I15" s="26"/>
      <c r="J15" s="26"/>
      <c r="K15" s="26"/>
      <c r="L15" s="26"/>
      <c r="M15" s="26"/>
      <c r="N15" s="26"/>
      <c r="O15" s="26"/>
      <c r="P15" s="27" t="s">
        <v>43</v>
      </c>
      <c r="Q15" s="26"/>
      <c r="R15" s="26"/>
      <c r="S15" s="27" t="s">
        <v>49</v>
      </c>
      <c r="T15" s="26"/>
      <c r="U15" s="27" t="s">
        <v>43</v>
      </c>
      <c r="V15" s="26"/>
      <c r="W15" s="27" t="s">
        <v>42</v>
      </c>
      <c r="X15" s="26"/>
      <c r="Y15" s="26"/>
      <c r="Z15" s="26"/>
      <c r="AA15" s="27" t="s">
        <v>42</v>
      </c>
      <c r="AB15" s="170"/>
      <c r="AC15" s="170"/>
      <c r="AD15" s="170"/>
      <c r="AE15" s="170"/>
      <c r="AF15" s="170"/>
      <c r="AG15" s="170"/>
      <c r="AH15" s="171"/>
      <c r="AI15" s="171"/>
    </row>
    <row r="16" spans="1:35" ht="33.75" customHeight="1">
      <c r="A16" s="22" t="s">
        <v>45</v>
      </c>
      <c r="B16" s="22">
        <v>85</v>
      </c>
      <c r="C16" s="23">
        <f ca="1" t="shared" si="0"/>
        <v>8</v>
      </c>
      <c r="D16" s="132" t="s">
        <v>215</v>
      </c>
      <c r="E16" s="22" t="s">
        <v>96</v>
      </c>
      <c r="F16" s="22">
        <v>60</v>
      </c>
      <c r="G16" s="25" t="s">
        <v>216</v>
      </c>
      <c r="H16" s="26"/>
      <c r="I16" s="26"/>
      <c r="J16" s="26"/>
      <c r="K16" s="27" t="s">
        <v>42</v>
      </c>
      <c r="L16" s="26"/>
      <c r="M16" s="26"/>
      <c r="N16" s="27" t="s">
        <v>48</v>
      </c>
      <c r="O16" s="26"/>
      <c r="P16" s="26"/>
      <c r="Q16" s="26"/>
      <c r="R16" s="26"/>
      <c r="S16" s="26"/>
      <c r="T16" s="27" t="s">
        <v>49</v>
      </c>
      <c r="U16" s="26"/>
      <c r="V16" s="27" t="s">
        <v>48</v>
      </c>
      <c r="W16" s="26"/>
      <c r="X16" s="26"/>
      <c r="Y16" s="26"/>
      <c r="Z16" s="27" t="s">
        <v>49</v>
      </c>
      <c r="AA16" s="26"/>
      <c r="AB16" s="134"/>
      <c r="AC16" s="134"/>
      <c r="AD16" s="133"/>
      <c r="AE16" s="134"/>
      <c r="AF16" s="134"/>
      <c r="AG16" s="134"/>
      <c r="AH16" s="134"/>
      <c r="AI16" s="133"/>
    </row>
    <row r="17" spans="4:16" ht="18.75" customHeight="1" thickBot="1">
      <c r="D17" s="137"/>
      <c r="E17" s="32"/>
      <c r="F17" s="32"/>
      <c r="G17" s="137"/>
      <c r="M17" s="245" t="s">
        <v>63</v>
      </c>
      <c r="N17" s="245"/>
      <c r="O17" s="173"/>
      <c r="P17" s="173"/>
    </row>
    <row r="18" spans="1:24" ht="22.5" customHeight="1" thickBot="1">
      <c r="A18" s="41" t="s">
        <v>8</v>
      </c>
      <c r="B18" s="41" t="s">
        <v>9</v>
      </c>
      <c r="C18" s="17" t="s">
        <v>10</v>
      </c>
      <c r="D18" s="16" t="s">
        <v>11</v>
      </c>
      <c r="E18" s="16" t="s">
        <v>12</v>
      </c>
      <c r="F18" s="34" t="s">
        <v>64</v>
      </c>
      <c r="G18" s="35" t="s">
        <v>14</v>
      </c>
      <c r="H18" s="36" t="s">
        <v>65</v>
      </c>
      <c r="I18" s="37" t="s">
        <v>66</v>
      </c>
      <c r="J18" s="37" t="s">
        <v>67</v>
      </c>
      <c r="K18" s="37" t="s">
        <v>68</v>
      </c>
      <c r="L18" s="58" t="s">
        <v>69</v>
      </c>
      <c r="M18" s="36" t="s">
        <v>70</v>
      </c>
      <c r="N18" s="38" t="s">
        <v>71</v>
      </c>
      <c r="O18" s="206" t="s">
        <v>72</v>
      </c>
      <c r="P18" s="207"/>
      <c r="Q18" s="39" t="s">
        <v>73</v>
      </c>
      <c r="R18" s="244" t="s">
        <v>74</v>
      </c>
      <c r="S18" s="233"/>
      <c r="U18" s="231" t="s">
        <v>75</v>
      </c>
      <c r="V18" s="231"/>
      <c r="W18" s="231"/>
      <c r="X18" s="231"/>
    </row>
    <row r="19" spans="1:25" ht="18" customHeight="1">
      <c r="A19" s="22" t="str">
        <f aca="true" ca="1" t="shared" si="1" ref="A19:B26">OFFSET(A19,-10,0)</f>
        <v>PDL</v>
      </c>
      <c r="B19" s="22">
        <f ca="1" t="shared" si="1"/>
        <v>72</v>
      </c>
      <c r="C19" s="41">
        <v>1</v>
      </c>
      <c r="D19" s="112" t="str">
        <f aca="true" ca="1" t="shared" si="2" ref="D19:E26">OFFSET(D19,-10,0)</f>
        <v>BAUDRY Manon</v>
      </c>
      <c r="E19" s="22" t="str">
        <f ca="1" t="shared" si="2"/>
        <v>1</v>
      </c>
      <c r="F19" s="22">
        <v>30</v>
      </c>
      <c r="G19" s="42" t="str">
        <f aca="true" ca="1" t="shared" si="3" ref="G19:G26">OFFSET(G19,-10,0)</f>
        <v>LOISIRS LAIGNE SAINT GERVAIS</v>
      </c>
      <c r="H19" s="43">
        <v>10</v>
      </c>
      <c r="I19" s="44">
        <v>0</v>
      </c>
      <c r="J19" s="44">
        <v>0</v>
      </c>
      <c r="K19" s="44">
        <v>10</v>
      </c>
      <c r="L19" s="145">
        <v>0</v>
      </c>
      <c r="M19" s="174"/>
      <c r="N19" s="175"/>
      <c r="O19" s="246">
        <f aca="true" t="shared" si="4" ref="O19:O26">SUM(H19:N19)</f>
        <v>20</v>
      </c>
      <c r="P19" s="247"/>
      <c r="Q19" s="176"/>
      <c r="R19" s="232">
        <f aca="true" t="shared" si="5" ref="R19:R26">SUM(F19,O19)</f>
        <v>50</v>
      </c>
      <c r="S19" s="233"/>
      <c r="U19" s="49" t="s">
        <v>18</v>
      </c>
      <c r="V19" s="49" t="s">
        <v>22</v>
      </c>
      <c r="W19" s="49" t="s">
        <v>105</v>
      </c>
      <c r="X19" s="49" t="s">
        <v>35</v>
      </c>
      <c r="Y19" s="150"/>
    </row>
    <row r="20" spans="1:26" ht="18" customHeight="1">
      <c r="A20" s="22" t="str">
        <f ca="1" t="shared" si="1"/>
        <v>PDL</v>
      </c>
      <c r="B20" s="22">
        <f ca="1" t="shared" si="1"/>
        <v>85</v>
      </c>
      <c r="C20" s="41">
        <v>2</v>
      </c>
      <c r="D20" s="112" t="str">
        <f ca="1" t="shared" si="2"/>
        <v>DUPONT Delphine</v>
      </c>
      <c r="E20" s="22" t="str">
        <f ca="1" t="shared" si="2"/>
        <v>1</v>
      </c>
      <c r="F20" s="22">
        <v>17</v>
      </c>
      <c r="G20" s="42" t="str">
        <f ca="1" t="shared" si="3"/>
        <v>JUDO CLUB COMMEQUIERS</v>
      </c>
      <c r="H20" s="51">
        <v>0</v>
      </c>
      <c r="I20" s="52">
        <v>0</v>
      </c>
      <c r="J20" s="52">
        <v>0</v>
      </c>
      <c r="K20" s="52">
        <v>0</v>
      </c>
      <c r="L20" s="151">
        <v>0</v>
      </c>
      <c r="M20" s="51"/>
      <c r="N20" s="53"/>
      <c r="O20" s="227">
        <f t="shared" si="4"/>
        <v>0</v>
      </c>
      <c r="P20" s="228"/>
      <c r="Q20" s="176"/>
      <c r="R20" s="232">
        <f t="shared" si="5"/>
        <v>17</v>
      </c>
      <c r="S20" s="233"/>
      <c r="U20" s="49" t="s">
        <v>23</v>
      </c>
      <c r="V20" s="49" t="s">
        <v>27</v>
      </c>
      <c r="W20" s="49" t="s">
        <v>24</v>
      </c>
      <c r="X20" s="49" t="s">
        <v>119</v>
      </c>
      <c r="Y20" s="177"/>
      <c r="Z20" s="178"/>
    </row>
    <row r="21" spans="1:26" ht="18" customHeight="1">
      <c r="A21" s="22" t="str">
        <f ca="1" t="shared" si="1"/>
        <v>PDL</v>
      </c>
      <c r="B21" s="22">
        <f ca="1" t="shared" si="1"/>
        <v>85</v>
      </c>
      <c r="C21" s="41">
        <v>3</v>
      </c>
      <c r="D21" s="112" t="str">
        <f ca="1" t="shared" si="2"/>
        <v>DUPONT Helene</v>
      </c>
      <c r="E21" s="22" t="str">
        <f ca="1" t="shared" si="2"/>
        <v>1</v>
      </c>
      <c r="F21" s="22">
        <v>67</v>
      </c>
      <c r="G21" s="42" t="str">
        <f ca="1" t="shared" si="3"/>
        <v>JUDO CLUB COMMEQUIERS</v>
      </c>
      <c r="H21" s="51">
        <v>10</v>
      </c>
      <c r="I21" s="52">
        <v>0</v>
      </c>
      <c r="J21" s="52">
        <v>0</v>
      </c>
      <c r="K21" s="52">
        <v>0</v>
      </c>
      <c r="L21" s="151">
        <v>0</v>
      </c>
      <c r="M21" s="51"/>
      <c r="N21" s="53"/>
      <c r="O21" s="227">
        <f t="shared" si="4"/>
        <v>10</v>
      </c>
      <c r="P21" s="228"/>
      <c r="Q21" s="176"/>
      <c r="R21" s="232">
        <f t="shared" si="5"/>
        <v>77</v>
      </c>
      <c r="S21" s="233"/>
      <c r="W21" s="179"/>
      <c r="X21" s="179"/>
      <c r="Y21" s="180"/>
      <c r="Z21" s="178"/>
    </row>
    <row r="22" spans="1:26" ht="18" customHeight="1">
      <c r="A22" s="22" t="str">
        <f ca="1" t="shared" si="1"/>
        <v>BRE</v>
      </c>
      <c r="B22" s="22">
        <f ca="1" t="shared" si="1"/>
        <v>35</v>
      </c>
      <c r="C22" s="41">
        <v>4</v>
      </c>
      <c r="D22" s="112" t="str">
        <f ca="1" t="shared" si="2"/>
        <v>FROC Elodie</v>
      </c>
      <c r="E22" s="22" t="str">
        <f ca="1" t="shared" si="2"/>
        <v>1</v>
      </c>
      <c r="F22" s="22">
        <v>57</v>
      </c>
      <c r="G22" s="42" t="str">
        <f ca="1" t="shared" si="3"/>
        <v>DOJO GUERCHAIS</v>
      </c>
      <c r="H22" s="51">
        <v>0</v>
      </c>
      <c r="I22" s="52">
        <v>0</v>
      </c>
      <c r="J22" s="52">
        <v>0</v>
      </c>
      <c r="K22" s="52">
        <v>10</v>
      </c>
      <c r="L22" s="151">
        <v>0</v>
      </c>
      <c r="M22" s="51"/>
      <c r="N22" s="53"/>
      <c r="O22" s="227">
        <f t="shared" si="4"/>
        <v>10</v>
      </c>
      <c r="P22" s="228"/>
      <c r="Q22" s="176"/>
      <c r="R22" s="232">
        <f t="shared" si="5"/>
        <v>67</v>
      </c>
      <c r="S22" s="233"/>
      <c r="V22" s="180"/>
      <c r="W22" s="180"/>
      <c r="X22" s="180"/>
      <c r="Y22" s="180"/>
      <c r="Z22" s="178"/>
    </row>
    <row r="23" spans="1:24" ht="18" customHeight="1" thickBot="1">
      <c r="A23" s="22" t="str">
        <f ca="1" t="shared" si="1"/>
        <v>PDL</v>
      </c>
      <c r="B23" s="22">
        <f ca="1" t="shared" si="1"/>
        <v>72</v>
      </c>
      <c r="C23" s="41">
        <v>5</v>
      </c>
      <c r="D23" s="181" t="str">
        <f ca="1" t="shared" si="2"/>
        <v>VIVET Aurelie</v>
      </c>
      <c r="E23" s="22" t="str">
        <f ca="1" t="shared" si="2"/>
        <v>2</v>
      </c>
      <c r="F23" s="22">
        <v>80</v>
      </c>
      <c r="G23" s="42" t="str">
        <f ca="1" t="shared" si="3"/>
        <v>ANTONNIERE JUDO CLUB 72</v>
      </c>
      <c r="H23" s="51">
        <v>10</v>
      </c>
      <c r="I23" s="52">
        <v>10</v>
      </c>
      <c r="J23" s="52">
        <v>10</v>
      </c>
      <c r="K23" s="52">
        <v>0</v>
      </c>
      <c r="L23" s="151">
        <v>10</v>
      </c>
      <c r="M23" s="51"/>
      <c r="N23" s="53"/>
      <c r="O23" s="227">
        <f t="shared" si="4"/>
        <v>40</v>
      </c>
      <c r="P23" s="228"/>
      <c r="Q23" s="176"/>
      <c r="R23" s="234">
        <f t="shared" si="5"/>
        <v>120</v>
      </c>
      <c r="S23" s="233"/>
      <c r="W23" s="201" t="s">
        <v>77</v>
      </c>
      <c r="X23" s="201"/>
    </row>
    <row r="24" spans="1:24" ht="18" customHeight="1" thickBot="1">
      <c r="A24" s="22" t="str">
        <f ca="1" t="shared" si="1"/>
        <v>PDL</v>
      </c>
      <c r="B24" s="22">
        <f ca="1" t="shared" si="1"/>
        <v>85</v>
      </c>
      <c r="C24" s="41">
        <v>6</v>
      </c>
      <c r="D24" s="112" t="str">
        <f ca="1" t="shared" si="2"/>
        <v>RATTE Aurelie</v>
      </c>
      <c r="E24" s="22" t="str">
        <f ca="1" t="shared" si="2"/>
        <v>2</v>
      </c>
      <c r="F24" s="22">
        <v>20</v>
      </c>
      <c r="G24" s="42" t="str">
        <f ca="1" t="shared" si="3"/>
        <v>JUDO 85</v>
      </c>
      <c r="H24" s="51">
        <v>10</v>
      </c>
      <c r="I24" s="52">
        <v>10</v>
      </c>
      <c r="J24" s="52">
        <v>10</v>
      </c>
      <c r="K24" s="52">
        <v>10</v>
      </c>
      <c r="L24" s="151">
        <v>10</v>
      </c>
      <c r="M24" s="51"/>
      <c r="N24" s="53"/>
      <c r="O24" s="227">
        <f t="shared" si="4"/>
        <v>50</v>
      </c>
      <c r="P24" s="228"/>
      <c r="Q24" s="176"/>
      <c r="R24" s="232">
        <f t="shared" si="5"/>
        <v>70</v>
      </c>
      <c r="S24" s="233"/>
      <c r="W24" s="182" t="s">
        <v>78</v>
      </c>
      <c r="X24" s="183" t="s">
        <v>79</v>
      </c>
    </row>
    <row r="25" spans="1:24" ht="18" customHeight="1">
      <c r="A25" s="22" t="str">
        <f ca="1" t="shared" si="1"/>
        <v>PDL</v>
      </c>
      <c r="B25" s="22">
        <f ca="1" t="shared" si="1"/>
        <v>72</v>
      </c>
      <c r="C25" s="41">
        <v>7</v>
      </c>
      <c r="D25" s="112" t="str">
        <f ca="1" t="shared" si="2"/>
        <v>POIRIER Edith</v>
      </c>
      <c r="E25" s="22" t="str">
        <f ca="1" t="shared" si="2"/>
        <v>1</v>
      </c>
      <c r="F25" s="22">
        <v>20</v>
      </c>
      <c r="G25" s="42" t="str">
        <f ca="1" t="shared" si="3"/>
        <v>SPORTS LOISIRS SECTION JUDO</v>
      </c>
      <c r="H25" s="51">
        <v>10</v>
      </c>
      <c r="I25" s="52">
        <v>10</v>
      </c>
      <c r="J25" s="52">
        <v>10</v>
      </c>
      <c r="K25" s="52">
        <v>0</v>
      </c>
      <c r="L25" s="151">
        <v>0</v>
      </c>
      <c r="M25" s="153"/>
      <c r="N25" s="156"/>
      <c r="O25" s="227">
        <f t="shared" si="4"/>
        <v>30</v>
      </c>
      <c r="P25" s="228"/>
      <c r="Q25" s="176"/>
      <c r="R25" s="232">
        <f t="shared" si="5"/>
        <v>50</v>
      </c>
      <c r="S25" s="233"/>
      <c r="W25" s="248">
        <v>7</v>
      </c>
      <c r="X25" s="249">
        <v>10</v>
      </c>
    </row>
    <row r="26" spans="1:24" ht="18" customHeight="1" thickBot="1">
      <c r="A26" s="22" t="str">
        <f ca="1" t="shared" si="1"/>
        <v>PDL</v>
      </c>
      <c r="B26" s="22">
        <f ca="1" t="shared" si="1"/>
        <v>85</v>
      </c>
      <c r="C26" s="41">
        <v>8</v>
      </c>
      <c r="D26" s="112" t="str">
        <f ca="1" t="shared" si="2"/>
        <v>USEREAU Sabine</v>
      </c>
      <c r="E26" s="22" t="str">
        <f ca="1" t="shared" si="2"/>
        <v>1</v>
      </c>
      <c r="F26" s="22">
        <v>50</v>
      </c>
      <c r="G26" s="42" t="str">
        <f ca="1" t="shared" si="3"/>
        <v>JUDO-KENDO CB FONTENAISIEN</v>
      </c>
      <c r="H26" s="59">
        <v>0</v>
      </c>
      <c r="I26" s="60">
        <v>10</v>
      </c>
      <c r="J26" s="60">
        <v>10</v>
      </c>
      <c r="K26" s="60">
        <v>10</v>
      </c>
      <c r="L26" s="159">
        <v>10</v>
      </c>
      <c r="M26" s="59"/>
      <c r="N26" s="61"/>
      <c r="O26" s="242">
        <f t="shared" si="4"/>
        <v>40</v>
      </c>
      <c r="P26" s="243"/>
      <c r="Q26" s="176"/>
      <c r="R26" s="232">
        <f t="shared" si="5"/>
        <v>90</v>
      </c>
      <c r="S26" s="233"/>
      <c r="W26" s="239"/>
      <c r="X26" s="241"/>
    </row>
    <row r="27" ht="11.25">
      <c r="N27" s="33" t="s">
        <v>80</v>
      </c>
    </row>
    <row r="28" spans="3:35" ht="11.25" hidden="1">
      <c r="C28" s="30">
        <f>COUNT(H19:N26)/2</f>
        <v>20</v>
      </c>
      <c r="G28" s="161" t="s">
        <v>81</v>
      </c>
      <c r="H28" s="69">
        <v>1</v>
      </c>
      <c r="I28" s="69">
        <v>2</v>
      </c>
      <c r="J28" s="69">
        <v>3</v>
      </c>
      <c r="K28" s="69">
        <v>4</v>
      </c>
      <c r="L28" s="69">
        <v>5</v>
      </c>
      <c r="M28" s="69">
        <v>6</v>
      </c>
      <c r="N28" s="69">
        <v>7</v>
      </c>
      <c r="O28" s="69">
        <v>8</v>
      </c>
      <c r="P28" s="69">
        <v>9</v>
      </c>
      <c r="Q28" s="69">
        <v>10</v>
      </c>
      <c r="R28" s="69">
        <v>11</v>
      </c>
      <c r="S28" s="69">
        <v>12</v>
      </c>
      <c r="T28" s="69">
        <v>13</v>
      </c>
      <c r="U28" s="69">
        <v>14</v>
      </c>
      <c r="V28" s="69">
        <v>15</v>
      </c>
      <c r="W28" s="69">
        <v>16</v>
      </c>
      <c r="X28" s="69">
        <v>17</v>
      </c>
      <c r="Y28" s="69">
        <v>18</v>
      </c>
      <c r="Z28" s="69">
        <v>19</v>
      </c>
      <c r="AA28" s="69">
        <v>20</v>
      </c>
      <c r="AB28" s="162"/>
      <c r="AC28" s="162"/>
      <c r="AD28" s="162"/>
      <c r="AE28" s="162"/>
      <c r="AF28" s="162"/>
      <c r="AG28" s="162"/>
      <c r="AH28" s="162"/>
      <c r="AI28" s="162"/>
    </row>
    <row r="29" spans="7:35" ht="11.25" hidden="1">
      <c r="G29" s="161" t="s">
        <v>82</v>
      </c>
      <c r="H29" s="69">
        <v>1</v>
      </c>
      <c r="I29" s="69">
        <v>1</v>
      </c>
      <c r="J29" s="69">
        <v>2</v>
      </c>
      <c r="K29" s="69">
        <v>1</v>
      </c>
      <c r="L29" s="69">
        <v>2</v>
      </c>
      <c r="M29" s="69">
        <v>2</v>
      </c>
      <c r="N29" s="69">
        <v>3</v>
      </c>
      <c r="O29" s="69">
        <v>2</v>
      </c>
      <c r="P29" s="69">
        <v>3</v>
      </c>
      <c r="Q29" s="69">
        <v>3</v>
      </c>
      <c r="R29" s="69">
        <v>4</v>
      </c>
      <c r="S29" s="69">
        <v>3</v>
      </c>
      <c r="T29" s="69">
        <v>4</v>
      </c>
      <c r="U29" s="69">
        <v>5</v>
      </c>
      <c r="V29" s="69">
        <v>4</v>
      </c>
      <c r="W29" s="69">
        <v>4</v>
      </c>
      <c r="X29" s="69">
        <v>5</v>
      </c>
      <c r="Y29" s="69">
        <v>5</v>
      </c>
      <c r="Z29" s="69">
        <v>5</v>
      </c>
      <c r="AA29" s="69">
        <v>5</v>
      </c>
      <c r="AB29" s="162"/>
      <c r="AC29" s="162"/>
      <c r="AD29" s="162"/>
      <c r="AE29" s="162"/>
      <c r="AF29" s="162"/>
      <c r="AG29" s="162"/>
      <c r="AH29" s="162"/>
      <c r="AI29" s="162"/>
    </row>
    <row r="30" spans="7:35" ht="11.25" hidden="1">
      <c r="G30" s="161" t="s">
        <v>83</v>
      </c>
      <c r="H30" s="69">
        <v>1</v>
      </c>
      <c r="I30" s="69">
        <v>1</v>
      </c>
      <c r="J30" s="69">
        <v>1</v>
      </c>
      <c r="K30" s="69">
        <v>1</v>
      </c>
      <c r="L30" s="69">
        <v>2</v>
      </c>
      <c r="M30" s="69">
        <v>2</v>
      </c>
      <c r="N30" s="69">
        <v>2</v>
      </c>
      <c r="O30" s="69">
        <v>3</v>
      </c>
      <c r="P30" s="69">
        <v>1</v>
      </c>
      <c r="Q30" s="69">
        <v>3</v>
      </c>
      <c r="R30" s="69">
        <v>4</v>
      </c>
      <c r="S30" s="69">
        <v>2</v>
      </c>
      <c r="T30" s="69">
        <v>3</v>
      </c>
      <c r="U30" s="69">
        <v>3</v>
      </c>
      <c r="V30" s="69">
        <v>4</v>
      </c>
      <c r="W30" s="69">
        <v>4</v>
      </c>
      <c r="X30" s="69">
        <v>5</v>
      </c>
      <c r="Y30" s="69">
        <v>4</v>
      </c>
      <c r="Z30" s="69">
        <v>5</v>
      </c>
      <c r="AA30" s="69">
        <v>5</v>
      </c>
      <c r="AB30" s="162"/>
      <c r="AC30" s="162"/>
      <c r="AD30" s="162"/>
      <c r="AE30" s="162"/>
      <c r="AF30" s="162"/>
      <c r="AG30" s="162"/>
      <c r="AH30" s="162"/>
      <c r="AI30" s="162"/>
    </row>
  </sheetData>
  <sheetProtection formatCells="0" formatColumns="0" selectLockedCells="1"/>
  <mergeCells count="29"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B28"/>
  <sheetViews>
    <sheetView zoomScale="75" zoomScaleNormal="75" zoomScalePageLayoutView="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AD21" sqref="AD21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71" bestFit="1" customWidth="1"/>
    <col min="4" max="4" width="29.28125" style="1" customWidth="1"/>
    <col min="5" max="5" width="3.140625" style="1" customWidth="1"/>
    <col min="6" max="6" width="7.7109375" style="11" customWidth="1"/>
    <col min="7" max="7" width="27.421875" style="1" customWidth="1"/>
    <col min="8" max="24" width="5.57421875" style="1" customWidth="1"/>
    <col min="25" max="25" width="5.57421875" style="1" hidden="1" customWidth="1"/>
    <col min="26" max="26" width="5.57421875" style="1" customWidth="1"/>
    <col min="27" max="28" width="5.57421875" style="1" hidden="1" customWidth="1"/>
    <col min="29" max="16384" width="11.421875" style="1" customWidth="1"/>
  </cols>
  <sheetData>
    <row r="1" spans="3:24" ht="13.5" thickBot="1">
      <c r="C1" s="2">
        <v>7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190" t="s">
        <v>0</v>
      </c>
      <c r="Q1" s="190"/>
      <c r="R1" s="190"/>
      <c r="S1" s="3"/>
      <c r="T1" s="3"/>
      <c r="U1" s="3"/>
      <c r="V1" s="3"/>
      <c r="W1" s="5"/>
      <c r="X1" s="5"/>
    </row>
    <row r="2" spans="3:19" ht="16.5" customHeight="1" thickBot="1">
      <c r="C2" s="6"/>
      <c r="D2" s="3"/>
      <c r="E2" s="3"/>
      <c r="F2" s="7" t="s">
        <v>1</v>
      </c>
      <c r="G2" s="8" t="s">
        <v>217</v>
      </c>
      <c r="H2" s="3"/>
      <c r="I2" s="3"/>
      <c r="J2" s="9" t="s">
        <v>3</v>
      </c>
      <c r="K2" s="191">
        <f ca="1">TODAY()</f>
        <v>41341</v>
      </c>
      <c r="L2" s="191"/>
      <c r="M2" s="191"/>
      <c r="N2" s="191"/>
      <c r="O2" s="3"/>
      <c r="P2" s="192" t="s">
        <v>4</v>
      </c>
      <c r="Q2" s="192"/>
      <c r="R2" s="194"/>
      <c r="S2" s="10"/>
    </row>
    <row r="3" spans="3:19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93"/>
      <c r="Q3" s="193"/>
      <c r="R3" s="195"/>
      <c r="S3" s="3"/>
    </row>
    <row r="4" spans="3:24" ht="12.75">
      <c r="C4" s="6"/>
      <c r="D4" s="3"/>
      <c r="E4" s="3"/>
      <c r="G4" s="18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6"/>
      <c r="D5" s="3"/>
      <c r="E5" s="3"/>
      <c r="F5" s="13" t="s">
        <v>6</v>
      </c>
      <c r="G5" s="188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6"/>
      <c r="D6" s="3"/>
      <c r="E6" s="3"/>
      <c r="F6" s="4"/>
      <c r="G6" s="18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0"/>
      <c r="V6" s="3"/>
      <c r="W6" s="5"/>
      <c r="X6" s="5"/>
    </row>
    <row r="8" spans="1:28" ht="19.5" customHeigh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48" t="s">
        <v>19</v>
      </c>
      <c r="M8" s="19" t="s">
        <v>20</v>
      </c>
      <c r="N8" s="19" t="s">
        <v>21</v>
      </c>
      <c r="O8" s="20" t="s">
        <v>22</v>
      </c>
      <c r="P8" s="148" t="s">
        <v>23</v>
      </c>
      <c r="Q8" s="19" t="s">
        <v>24</v>
      </c>
      <c r="R8" s="20" t="s">
        <v>25</v>
      </c>
      <c r="S8" s="20" t="s">
        <v>26</v>
      </c>
      <c r="T8" s="19" t="s">
        <v>27</v>
      </c>
      <c r="U8" s="20" t="s">
        <v>28</v>
      </c>
      <c r="V8" s="20" t="s">
        <v>29</v>
      </c>
      <c r="W8" s="19" t="s">
        <v>30</v>
      </c>
      <c r="X8" s="19" t="s">
        <v>31</v>
      </c>
      <c r="Y8" s="21" t="s">
        <v>32</v>
      </c>
      <c r="Z8" s="19" t="s">
        <v>33</v>
      </c>
      <c r="AA8" s="21" t="s">
        <v>34</v>
      </c>
      <c r="AB8" s="21" t="s">
        <v>35</v>
      </c>
    </row>
    <row r="9" spans="1:28" ht="34.5" customHeight="1">
      <c r="A9" s="22" t="s">
        <v>45</v>
      </c>
      <c r="B9" s="22">
        <v>49</v>
      </c>
      <c r="C9" s="23">
        <f aca="true" ca="1" t="shared" si="0" ref="C9:C15">OFFSET(C9,9,0)</f>
        <v>1</v>
      </c>
      <c r="D9" s="24" t="s">
        <v>218</v>
      </c>
      <c r="E9" s="22" t="s">
        <v>144</v>
      </c>
      <c r="F9" s="22">
        <v>78</v>
      </c>
      <c r="G9" s="25" t="s">
        <v>153</v>
      </c>
      <c r="H9" s="26"/>
      <c r="I9" s="26"/>
      <c r="J9" s="26"/>
      <c r="K9" s="27" t="s">
        <v>219</v>
      </c>
      <c r="L9" s="26"/>
      <c r="M9" s="26"/>
      <c r="N9" s="26"/>
      <c r="O9" s="27"/>
      <c r="P9" s="26"/>
      <c r="Q9" s="26"/>
      <c r="R9" s="26"/>
      <c r="S9" s="27"/>
      <c r="T9" s="26"/>
      <c r="U9" s="26"/>
      <c r="V9" s="26"/>
      <c r="W9" s="27" t="s">
        <v>43</v>
      </c>
      <c r="X9" s="26"/>
      <c r="Y9" s="28"/>
      <c r="Z9" s="28" t="s">
        <v>48</v>
      </c>
      <c r="AA9" s="26"/>
      <c r="AB9" s="26"/>
    </row>
    <row r="10" spans="1:28" ht="34.5" customHeight="1">
      <c r="A10" s="22" t="s">
        <v>45</v>
      </c>
      <c r="B10" s="22">
        <v>49</v>
      </c>
      <c r="C10" s="23">
        <f ca="1" t="shared" si="0"/>
        <v>2</v>
      </c>
      <c r="D10" s="24" t="s">
        <v>220</v>
      </c>
      <c r="E10" s="22" t="s">
        <v>96</v>
      </c>
      <c r="F10" s="22">
        <v>64</v>
      </c>
      <c r="G10" s="25" t="s">
        <v>221</v>
      </c>
      <c r="H10" s="27" t="s">
        <v>42</v>
      </c>
      <c r="I10" s="26"/>
      <c r="J10" s="26"/>
      <c r="K10" s="27" t="s">
        <v>42</v>
      </c>
      <c r="L10" s="26"/>
      <c r="M10" s="26"/>
      <c r="N10" s="27" t="s">
        <v>222</v>
      </c>
      <c r="O10" s="26"/>
      <c r="P10" s="26"/>
      <c r="Q10" s="26"/>
      <c r="R10" s="27"/>
      <c r="S10" s="26"/>
      <c r="T10" s="26"/>
      <c r="U10" s="26"/>
      <c r="V10" s="27"/>
      <c r="W10" s="26"/>
      <c r="X10" s="26"/>
      <c r="Y10" s="26"/>
      <c r="Z10" s="26"/>
      <c r="AA10" s="28"/>
      <c r="AB10" s="26"/>
    </row>
    <row r="11" spans="1:28" ht="34.5" customHeight="1">
      <c r="A11" s="22" t="s">
        <v>36</v>
      </c>
      <c r="B11" s="22">
        <v>37</v>
      </c>
      <c r="C11" s="23">
        <f ca="1" t="shared" si="0"/>
        <v>3</v>
      </c>
      <c r="D11" s="29" t="s">
        <v>223</v>
      </c>
      <c r="E11" s="22">
        <v>2</v>
      </c>
      <c r="F11" s="22">
        <v>64</v>
      </c>
      <c r="G11" s="25" t="s">
        <v>224</v>
      </c>
      <c r="H11" s="26"/>
      <c r="I11" s="27" t="s">
        <v>48</v>
      </c>
      <c r="J11" s="26"/>
      <c r="K11" s="26"/>
      <c r="L11" s="27"/>
      <c r="M11" s="26"/>
      <c r="N11" s="26"/>
      <c r="O11" s="27"/>
      <c r="P11" s="26"/>
      <c r="Q11" s="26"/>
      <c r="R11" s="27"/>
      <c r="S11" s="26"/>
      <c r="T11" s="26"/>
      <c r="U11" s="27"/>
      <c r="V11" s="26"/>
      <c r="W11" s="26"/>
      <c r="X11" s="26"/>
      <c r="Y11" s="26"/>
      <c r="Z11" s="26"/>
      <c r="AA11" s="26"/>
      <c r="AB11" s="28"/>
    </row>
    <row r="12" spans="1:28" ht="34.5" customHeight="1">
      <c r="A12" s="22" t="s">
        <v>45</v>
      </c>
      <c r="B12" s="22">
        <v>49</v>
      </c>
      <c r="C12" s="23">
        <f ca="1" t="shared" si="0"/>
        <v>4</v>
      </c>
      <c r="D12" s="29" t="s">
        <v>225</v>
      </c>
      <c r="E12" s="22" t="s">
        <v>96</v>
      </c>
      <c r="F12" s="22">
        <v>65</v>
      </c>
      <c r="G12" s="25" t="s">
        <v>181</v>
      </c>
      <c r="H12" s="26"/>
      <c r="I12" s="26"/>
      <c r="J12" s="27" t="s">
        <v>88</v>
      </c>
      <c r="K12" s="26"/>
      <c r="L12" s="26"/>
      <c r="M12" s="27" t="s">
        <v>48</v>
      </c>
      <c r="N12" s="26"/>
      <c r="O12" s="26"/>
      <c r="P12" s="27"/>
      <c r="Q12" s="26"/>
      <c r="R12" s="26"/>
      <c r="S12" s="27"/>
      <c r="T12" s="26"/>
      <c r="U12" s="26"/>
      <c r="V12" s="27"/>
      <c r="W12" s="26"/>
      <c r="X12" s="26"/>
      <c r="Y12" s="26"/>
      <c r="Z12" s="26"/>
      <c r="AA12" s="26"/>
      <c r="AB12" s="28"/>
    </row>
    <row r="13" spans="1:28" ht="34.5" customHeight="1">
      <c r="A13" s="22" t="s">
        <v>45</v>
      </c>
      <c r="B13" s="22">
        <v>72</v>
      </c>
      <c r="C13" s="23">
        <f ca="1" t="shared" si="0"/>
        <v>5</v>
      </c>
      <c r="D13" s="29" t="s">
        <v>226</v>
      </c>
      <c r="E13" s="22" t="s">
        <v>96</v>
      </c>
      <c r="F13" s="22">
        <v>70</v>
      </c>
      <c r="G13" s="25" t="s">
        <v>227</v>
      </c>
      <c r="H13" s="26"/>
      <c r="I13" s="27" t="s">
        <v>42</v>
      </c>
      <c r="J13" s="26"/>
      <c r="K13" s="26"/>
      <c r="L13" s="26"/>
      <c r="M13" s="27" t="s">
        <v>42</v>
      </c>
      <c r="N13" s="26"/>
      <c r="O13" s="26"/>
      <c r="P13" s="26"/>
      <c r="Q13" s="27" t="s">
        <v>48</v>
      </c>
      <c r="R13" s="26"/>
      <c r="S13" s="26"/>
      <c r="T13" s="27" t="s">
        <v>42</v>
      </c>
      <c r="U13" s="26"/>
      <c r="V13" s="26"/>
      <c r="W13" s="27" t="s">
        <v>42</v>
      </c>
      <c r="X13" s="26"/>
      <c r="Y13" s="26"/>
      <c r="Z13" s="26"/>
      <c r="AA13" s="28"/>
      <c r="AB13" s="26"/>
    </row>
    <row r="14" spans="1:28" ht="34.5" customHeight="1">
      <c r="A14" s="22" t="s">
        <v>36</v>
      </c>
      <c r="B14" s="22">
        <v>37</v>
      </c>
      <c r="C14" s="23">
        <f ca="1" t="shared" si="0"/>
        <v>6</v>
      </c>
      <c r="D14" s="29" t="s">
        <v>228</v>
      </c>
      <c r="E14" s="22" t="s">
        <v>96</v>
      </c>
      <c r="F14" s="22">
        <v>70</v>
      </c>
      <c r="G14" s="25" t="s">
        <v>229</v>
      </c>
      <c r="H14" s="27" t="s">
        <v>43</v>
      </c>
      <c r="I14" s="26"/>
      <c r="J14" s="26"/>
      <c r="K14" s="26"/>
      <c r="L14" s="27"/>
      <c r="M14" s="26"/>
      <c r="N14" s="26"/>
      <c r="O14" s="26"/>
      <c r="P14" s="27"/>
      <c r="Q14" s="26"/>
      <c r="R14" s="26"/>
      <c r="S14" s="26"/>
      <c r="T14" s="27" t="s">
        <v>48</v>
      </c>
      <c r="U14" s="26"/>
      <c r="V14" s="26"/>
      <c r="W14" s="26"/>
      <c r="X14" s="27" t="s">
        <v>48</v>
      </c>
      <c r="Y14" s="28"/>
      <c r="Z14" s="26"/>
      <c r="AA14" s="26"/>
      <c r="AB14" s="26"/>
    </row>
    <row r="15" spans="1:28" ht="34.5" customHeight="1">
      <c r="A15" s="22" t="s">
        <v>45</v>
      </c>
      <c r="B15" s="22">
        <v>44</v>
      </c>
      <c r="C15" s="23">
        <f ca="1" t="shared" si="0"/>
        <v>7</v>
      </c>
      <c r="D15" s="24" t="s">
        <v>230</v>
      </c>
      <c r="E15" s="22" t="s">
        <v>96</v>
      </c>
      <c r="F15" s="22">
        <v>70</v>
      </c>
      <c r="G15" s="25" t="s">
        <v>231</v>
      </c>
      <c r="H15" s="26"/>
      <c r="I15" s="26"/>
      <c r="J15" s="27" t="s">
        <v>43</v>
      </c>
      <c r="K15" s="26"/>
      <c r="L15" s="26"/>
      <c r="M15" s="26"/>
      <c r="N15" s="27" t="s">
        <v>48</v>
      </c>
      <c r="O15" s="26"/>
      <c r="P15" s="26"/>
      <c r="Q15" s="27" t="s">
        <v>88</v>
      </c>
      <c r="R15" s="26"/>
      <c r="S15" s="26"/>
      <c r="T15" s="26"/>
      <c r="U15" s="27"/>
      <c r="V15" s="26"/>
      <c r="W15" s="26"/>
      <c r="X15" s="27" t="s">
        <v>42</v>
      </c>
      <c r="Y15" s="26"/>
      <c r="Z15" s="28" t="s">
        <v>42</v>
      </c>
      <c r="AA15" s="26"/>
      <c r="AB15" s="26"/>
    </row>
    <row r="16" spans="3:24" ht="24" customHeight="1" thickBot="1">
      <c r="C16" s="30"/>
      <c r="D16" s="31"/>
      <c r="E16" s="32"/>
      <c r="F16" s="32"/>
      <c r="G16" s="31"/>
      <c r="H16" s="33"/>
      <c r="I16" s="33"/>
      <c r="J16" s="33"/>
      <c r="K16" s="33"/>
      <c r="L16" s="33"/>
      <c r="M16" s="196" t="s">
        <v>63</v>
      </c>
      <c r="N16" s="196"/>
      <c r="O16" s="196"/>
      <c r="P16" s="196"/>
      <c r="Q16" s="33"/>
      <c r="R16" s="33"/>
      <c r="S16" s="33"/>
      <c r="T16" s="33"/>
      <c r="U16" s="33"/>
      <c r="V16" s="197"/>
      <c r="W16" s="197"/>
      <c r="X16" s="197"/>
    </row>
    <row r="17" spans="1:24" ht="27.75" customHeight="1" thickBot="1">
      <c r="A17" s="16" t="s">
        <v>8</v>
      </c>
      <c r="B17" s="16" t="s">
        <v>9</v>
      </c>
      <c r="C17" s="17" t="s">
        <v>10</v>
      </c>
      <c r="D17" s="16" t="s">
        <v>11</v>
      </c>
      <c r="E17" s="18" t="s">
        <v>12</v>
      </c>
      <c r="F17" s="34" t="s">
        <v>64</v>
      </c>
      <c r="G17" s="35" t="s">
        <v>14</v>
      </c>
      <c r="H17" s="36" t="s">
        <v>65</v>
      </c>
      <c r="I17" s="37" t="s">
        <v>66</v>
      </c>
      <c r="J17" s="37" t="s">
        <v>67</v>
      </c>
      <c r="K17" s="37" t="s">
        <v>68</v>
      </c>
      <c r="L17" s="38" t="s">
        <v>69</v>
      </c>
      <c r="M17" s="36" t="s">
        <v>70</v>
      </c>
      <c r="N17" s="37" t="s">
        <v>71</v>
      </c>
      <c r="O17" s="204" t="s">
        <v>72</v>
      </c>
      <c r="P17" s="205"/>
      <c r="Q17" s="39" t="s">
        <v>73</v>
      </c>
      <c r="R17" s="185" t="s">
        <v>74</v>
      </c>
      <c r="S17" s="186"/>
      <c r="T17" s="40"/>
      <c r="U17" s="198" t="s">
        <v>75</v>
      </c>
      <c r="V17" s="199"/>
      <c r="W17" s="199"/>
      <c r="X17" s="200"/>
    </row>
    <row r="18" spans="1:24" ht="25.5" customHeight="1">
      <c r="A18" s="22" t="str">
        <f aca="true" ca="1" t="shared" si="1" ref="A18:B24">OFFSET(A18,-9,0)</f>
        <v>PDL</v>
      </c>
      <c r="B18" s="22">
        <f ca="1" t="shared" si="1"/>
        <v>49</v>
      </c>
      <c r="C18" s="41">
        <v>1</v>
      </c>
      <c r="D18" s="42" t="str">
        <f aca="true" ca="1" t="shared" si="2" ref="D18:E24">OFFSET(D18,-9,0)</f>
        <v>SIESS Magali</v>
      </c>
      <c r="E18" s="22" t="str">
        <f ca="1" t="shared" si="2"/>
        <v>2</v>
      </c>
      <c r="F18" s="22">
        <v>90</v>
      </c>
      <c r="G18" s="42" t="str">
        <f aca="true" ca="1" t="shared" si="3" ref="G18:G24">OFFSET(G18,-9,0)</f>
        <v>JUDO CLUB LES ROSIERS/LOIRE</v>
      </c>
      <c r="H18" s="43">
        <v>7</v>
      </c>
      <c r="I18" s="44">
        <v>10</v>
      </c>
      <c r="J18" s="44">
        <v>10</v>
      </c>
      <c r="K18" s="44"/>
      <c r="L18" s="45"/>
      <c r="M18" s="46"/>
      <c r="N18" s="44"/>
      <c r="O18" s="206">
        <f aca="true" t="shared" si="4" ref="O18:O24">SUM(H18:N18)</f>
        <v>27</v>
      </c>
      <c r="P18" s="207"/>
      <c r="Q18" s="47"/>
      <c r="R18" s="185">
        <f aca="true" t="shared" si="5" ref="R18:R24">SUM(F18,O18)</f>
        <v>117</v>
      </c>
      <c r="S18" s="186"/>
      <c r="T18" s="40"/>
      <c r="U18" s="48" t="s">
        <v>32</v>
      </c>
      <c r="V18" s="184" t="s">
        <v>33</v>
      </c>
      <c r="W18" s="48" t="s">
        <v>34</v>
      </c>
      <c r="X18" s="49" t="s">
        <v>35</v>
      </c>
    </row>
    <row r="19" spans="1:20" ht="25.5" customHeight="1">
      <c r="A19" s="22" t="str">
        <f ca="1" t="shared" si="1"/>
        <v>PDL</v>
      </c>
      <c r="B19" s="22">
        <f ca="1" t="shared" si="1"/>
        <v>49</v>
      </c>
      <c r="C19" s="41">
        <v>2</v>
      </c>
      <c r="D19" s="42" t="str">
        <f ca="1" t="shared" si="2"/>
        <v>MADEC Enora</v>
      </c>
      <c r="E19" s="22" t="str">
        <f ca="1" t="shared" si="2"/>
        <v>1</v>
      </c>
      <c r="F19" s="22">
        <v>40</v>
      </c>
      <c r="G19" s="42" t="str">
        <f ca="1" t="shared" si="3"/>
        <v>JC ANJOU</v>
      </c>
      <c r="H19" s="51">
        <v>0</v>
      </c>
      <c r="I19" s="52">
        <v>0</v>
      </c>
      <c r="J19" s="52" t="s">
        <v>232</v>
      </c>
      <c r="K19" s="52"/>
      <c r="L19" s="53"/>
      <c r="M19" s="54"/>
      <c r="N19" s="55"/>
      <c r="O19" s="202">
        <f t="shared" si="4"/>
        <v>0</v>
      </c>
      <c r="P19" s="203"/>
      <c r="Q19" s="47"/>
      <c r="R19" s="185">
        <f t="shared" si="5"/>
        <v>40</v>
      </c>
      <c r="S19" s="186"/>
      <c r="T19" s="40"/>
    </row>
    <row r="20" spans="1:24" ht="25.5" customHeight="1">
      <c r="A20" s="22" t="str">
        <f ca="1" t="shared" si="1"/>
        <v>TBO</v>
      </c>
      <c r="B20" s="22">
        <f ca="1" t="shared" si="1"/>
        <v>37</v>
      </c>
      <c r="C20" s="41">
        <v>3</v>
      </c>
      <c r="D20" s="50" t="str">
        <f ca="1" t="shared" si="2"/>
        <v>VILMONT Océane</v>
      </c>
      <c r="E20" s="22">
        <f ca="1" t="shared" si="2"/>
        <v>2</v>
      </c>
      <c r="F20" s="22">
        <v>111</v>
      </c>
      <c r="G20" s="42" t="str">
        <f ca="1" t="shared" si="3"/>
        <v>A.S MONTLOUIS JUDO</v>
      </c>
      <c r="H20" s="51">
        <v>10</v>
      </c>
      <c r="I20" s="52" t="s">
        <v>76</v>
      </c>
      <c r="J20" s="52"/>
      <c r="K20" s="52"/>
      <c r="L20" s="53"/>
      <c r="M20" s="56"/>
      <c r="N20" s="57"/>
      <c r="O20" s="202">
        <f t="shared" si="4"/>
        <v>10</v>
      </c>
      <c r="P20" s="203"/>
      <c r="Q20" s="47"/>
      <c r="R20" s="250">
        <f t="shared" si="5"/>
        <v>121</v>
      </c>
      <c r="S20" s="251"/>
      <c r="T20" s="40"/>
      <c r="U20" s="33"/>
      <c r="V20" s="33"/>
      <c r="W20" s="33"/>
      <c r="X20" s="33"/>
    </row>
    <row r="21" spans="1:20" ht="25.5" customHeight="1">
      <c r="A21" s="22" t="str">
        <f ca="1" t="shared" si="1"/>
        <v>PDL</v>
      </c>
      <c r="B21" s="22">
        <f ca="1" t="shared" si="1"/>
        <v>49</v>
      </c>
      <c r="C21" s="41">
        <v>4</v>
      </c>
      <c r="D21" s="50" t="str">
        <f ca="1" t="shared" si="2"/>
        <v>GRANDISSON Katia</v>
      </c>
      <c r="E21" s="22" t="str">
        <f ca="1" t="shared" si="2"/>
        <v>1</v>
      </c>
      <c r="F21" s="22">
        <v>97</v>
      </c>
      <c r="G21" s="42" t="str">
        <f ca="1" t="shared" si="3"/>
        <v>J C DES MAUGES</v>
      </c>
      <c r="H21" s="51">
        <v>0</v>
      </c>
      <c r="I21" s="52">
        <v>10</v>
      </c>
      <c r="J21" s="52" t="s">
        <v>76</v>
      </c>
      <c r="K21" s="52"/>
      <c r="L21" s="53"/>
      <c r="M21" s="56"/>
      <c r="N21" s="57"/>
      <c r="O21" s="202">
        <f t="shared" si="4"/>
        <v>10</v>
      </c>
      <c r="P21" s="203"/>
      <c r="Q21" s="47"/>
      <c r="R21" s="250">
        <f t="shared" si="5"/>
        <v>107</v>
      </c>
      <c r="S21" s="251"/>
      <c r="T21" s="40"/>
    </row>
    <row r="22" spans="1:24" ht="25.5" customHeight="1" thickBot="1">
      <c r="A22" s="22" t="str">
        <f ca="1" t="shared" si="1"/>
        <v>PDL</v>
      </c>
      <c r="B22" s="22">
        <f ca="1" t="shared" si="1"/>
        <v>72</v>
      </c>
      <c r="C22" s="41">
        <v>5</v>
      </c>
      <c r="D22" s="50" t="str">
        <f ca="1" t="shared" si="2"/>
        <v>BOURGEAIS Marine</v>
      </c>
      <c r="E22" s="22" t="str">
        <f ca="1" t="shared" si="2"/>
        <v>1</v>
      </c>
      <c r="F22" s="22">
        <v>20</v>
      </c>
      <c r="G22" s="42" t="str">
        <f ca="1" t="shared" si="3"/>
        <v>JUDO CLUB SABOLIEN</v>
      </c>
      <c r="H22" s="51">
        <v>0</v>
      </c>
      <c r="I22" s="52">
        <v>0</v>
      </c>
      <c r="J22" s="52">
        <v>10</v>
      </c>
      <c r="K22" s="52">
        <v>0</v>
      </c>
      <c r="L22" s="53">
        <v>0</v>
      </c>
      <c r="M22" s="56"/>
      <c r="N22" s="57"/>
      <c r="O22" s="202">
        <f t="shared" si="4"/>
        <v>10</v>
      </c>
      <c r="P22" s="203"/>
      <c r="Q22" s="47"/>
      <c r="R22" s="185">
        <f t="shared" si="5"/>
        <v>30</v>
      </c>
      <c r="S22" s="186"/>
      <c r="T22" s="40"/>
      <c r="W22" s="201" t="s">
        <v>77</v>
      </c>
      <c r="X22" s="201"/>
    </row>
    <row r="23" spans="1:24" ht="25.5" customHeight="1" thickBot="1">
      <c r="A23" s="22" t="str">
        <f ca="1" t="shared" si="1"/>
        <v>TBO</v>
      </c>
      <c r="B23" s="22">
        <f ca="1" t="shared" si="1"/>
        <v>37</v>
      </c>
      <c r="C23" s="41">
        <v>6</v>
      </c>
      <c r="D23" s="50" t="str">
        <f ca="1" t="shared" si="2"/>
        <v>DURAND Christelle</v>
      </c>
      <c r="E23" s="22" t="str">
        <f ca="1" t="shared" si="2"/>
        <v>1</v>
      </c>
      <c r="F23" s="22">
        <v>70</v>
      </c>
      <c r="G23" s="42" t="str">
        <f ca="1" t="shared" si="3"/>
        <v>JUDO CLUB STE MAURE</v>
      </c>
      <c r="H23" s="51">
        <v>10</v>
      </c>
      <c r="I23" s="52">
        <v>10</v>
      </c>
      <c r="J23" s="52">
        <v>10</v>
      </c>
      <c r="K23" s="52" t="s">
        <v>76</v>
      </c>
      <c r="L23" s="53"/>
      <c r="M23" s="56"/>
      <c r="N23" s="57"/>
      <c r="O23" s="202">
        <f t="shared" si="4"/>
        <v>30</v>
      </c>
      <c r="P23" s="203"/>
      <c r="Q23" s="47"/>
      <c r="R23" s="250">
        <f t="shared" si="5"/>
        <v>100</v>
      </c>
      <c r="S23" s="251"/>
      <c r="T23" s="33"/>
      <c r="W23" s="36" t="s">
        <v>78</v>
      </c>
      <c r="X23" s="58" t="s">
        <v>79</v>
      </c>
    </row>
    <row r="24" spans="1:24" ht="25.5" customHeight="1" thickBot="1">
      <c r="A24" s="22" t="str">
        <f ca="1" t="shared" si="1"/>
        <v>PDL</v>
      </c>
      <c r="B24" s="22">
        <f ca="1" t="shared" si="1"/>
        <v>44</v>
      </c>
      <c r="C24" s="41">
        <v>7</v>
      </c>
      <c r="D24" s="181" t="str">
        <f ca="1" t="shared" si="2"/>
        <v>MATHIEU Marie-Elisabeth</v>
      </c>
      <c r="E24" s="22" t="str">
        <f ca="1" t="shared" si="2"/>
        <v>1</v>
      </c>
      <c r="F24" s="22">
        <v>70</v>
      </c>
      <c r="G24" s="42" t="str">
        <f ca="1" t="shared" si="3"/>
        <v>ASB REZE</v>
      </c>
      <c r="H24" s="59">
        <v>10</v>
      </c>
      <c r="I24" s="60">
        <v>0</v>
      </c>
      <c r="J24" s="60">
        <v>0</v>
      </c>
      <c r="K24" s="60">
        <v>0</v>
      </c>
      <c r="L24" s="61"/>
      <c r="M24" s="62"/>
      <c r="N24" s="63"/>
      <c r="O24" s="208">
        <f t="shared" si="4"/>
        <v>10</v>
      </c>
      <c r="P24" s="209"/>
      <c r="Q24" s="47"/>
      <c r="R24" s="185">
        <f t="shared" si="5"/>
        <v>80</v>
      </c>
      <c r="S24" s="186"/>
      <c r="T24" s="33"/>
      <c r="W24" s="64">
        <v>7</v>
      </c>
      <c r="X24" s="65">
        <v>10</v>
      </c>
    </row>
    <row r="25" spans="3:24" ht="12">
      <c r="C25" s="33"/>
      <c r="D25" s="66"/>
      <c r="E25" s="66"/>
      <c r="F25" s="67"/>
      <c r="G25" s="66"/>
      <c r="H25" s="66"/>
      <c r="I25" s="66"/>
      <c r="J25" s="66"/>
      <c r="K25" s="66"/>
      <c r="L25" s="66"/>
      <c r="M25" s="33"/>
      <c r="N25" s="33" t="s">
        <v>80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3:28" ht="12" hidden="1">
      <c r="C26" s="30">
        <f>COUNT(H18:N24)/2</f>
        <v>10</v>
      </c>
      <c r="D26" s="33"/>
      <c r="E26" s="33"/>
      <c r="F26" s="32"/>
      <c r="G26" s="68" t="s">
        <v>81</v>
      </c>
      <c r="H26" s="69">
        <v>1</v>
      </c>
      <c r="I26" s="69">
        <v>2</v>
      </c>
      <c r="J26" s="69">
        <v>3</v>
      </c>
      <c r="K26" s="69">
        <v>4</v>
      </c>
      <c r="L26" s="69"/>
      <c r="M26" s="69">
        <v>5</v>
      </c>
      <c r="N26" s="69">
        <v>6</v>
      </c>
      <c r="O26" s="69"/>
      <c r="P26" s="69"/>
      <c r="Q26" s="69">
        <v>6</v>
      </c>
      <c r="R26" s="69"/>
      <c r="S26" s="69"/>
      <c r="T26" s="69">
        <v>7</v>
      </c>
      <c r="U26" s="69"/>
      <c r="V26" s="69"/>
      <c r="W26" s="69">
        <v>8</v>
      </c>
      <c r="X26" s="69">
        <v>9</v>
      </c>
      <c r="Y26" s="70"/>
      <c r="Z26" s="70">
        <v>10</v>
      </c>
      <c r="AA26" s="70"/>
      <c r="AB26" s="70"/>
    </row>
    <row r="27" spans="3:28" ht="12" hidden="1">
      <c r="C27" s="33"/>
      <c r="D27" s="33"/>
      <c r="E27" s="33"/>
      <c r="F27" s="32"/>
      <c r="G27" s="68" t="s">
        <v>82</v>
      </c>
      <c r="H27" s="69">
        <v>1</v>
      </c>
      <c r="I27" s="69">
        <v>1</v>
      </c>
      <c r="J27" s="69">
        <v>1</v>
      </c>
      <c r="K27" s="69">
        <v>1</v>
      </c>
      <c r="L27" s="69"/>
      <c r="M27" s="69">
        <v>2</v>
      </c>
      <c r="N27" s="69">
        <v>3</v>
      </c>
      <c r="O27" s="69"/>
      <c r="P27" s="69"/>
      <c r="Q27" s="69">
        <v>3</v>
      </c>
      <c r="R27" s="69"/>
      <c r="S27" s="69"/>
      <c r="T27" s="69">
        <v>4</v>
      </c>
      <c r="U27" s="69"/>
      <c r="V27" s="69"/>
      <c r="W27" s="69">
        <v>2</v>
      </c>
      <c r="X27" s="69">
        <v>3</v>
      </c>
      <c r="Y27" s="70"/>
      <c r="Z27" s="70">
        <v>3</v>
      </c>
      <c r="AA27" s="70"/>
      <c r="AB27" s="70"/>
    </row>
    <row r="28" spans="3:28" ht="12" hidden="1">
      <c r="C28" s="30"/>
      <c r="D28" s="33"/>
      <c r="E28" s="33"/>
      <c r="F28" s="32"/>
      <c r="G28" s="68" t="s">
        <v>83</v>
      </c>
      <c r="H28" s="69">
        <v>1</v>
      </c>
      <c r="I28" s="69">
        <v>1</v>
      </c>
      <c r="J28" s="69">
        <v>1</v>
      </c>
      <c r="K28" s="69">
        <v>2</v>
      </c>
      <c r="L28" s="69"/>
      <c r="M28" s="69">
        <v>2</v>
      </c>
      <c r="N28" s="69">
        <v>2</v>
      </c>
      <c r="O28" s="69"/>
      <c r="P28" s="69"/>
      <c r="Q28" s="69">
        <v>2</v>
      </c>
      <c r="R28" s="69"/>
      <c r="S28" s="69"/>
      <c r="T28" s="69">
        <v>2</v>
      </c>
      <c r="U28" s="69"/>
      <c r="V28" s="69"/>
      <c r="W28" s="69">
        <v>5</v>
      </c>
      <c r="X28" s="69">
        <v>3</v>
      </c>
      <c r="Y28" s="70"/>
      <c r="Z28" s="70">
        <v>4</v>
      </c>
      <c r="AA28" s="70"/>
      <c r="AB28" s="70"/>
    </row>
  </sheetData>
  <sheetProtection/>
  <mergeCells count="26">
    <mergeCell ref="R18:S18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R24:S24"/>
    <mergeCell ref="R20:S20"/>
    <mergeCell ref="R21:S21"/>
    <mergeCell ref="R22:S22"/>
    <mergeCell ref="R23:S23"/>
    <mergeCell ref="W22:X22"/>
    <mergeCell ref="R19:S19"/>
    <mergeCell ref="R17:S17"/>
    <mergeCell ref="O24:P24"/>
    <mergeCell ref="O21:P21"/>
    <mergeCell ref="O22:P22"/>
    <mergeCell ref="O23:P23"/>
    <mergeCell ref="O20:P20"/>
    <mergeCell ref="O17:P17"/>
    <mergeCell ref="O18:P18"/>
    <mergeCell ref="O19:P19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Christelle</cp:lastModifiedBy>
  <dcterms:created xsi:type="dcterms:W3CDTF">2013-02-25T09:02:51Z</dcterms:created>
  <dcterms:modified xsi:type="dcterms:W3CDTF">2013-03-08T15:28:32Z</dcterms:modified>
  <cp:category/>
  <cp:version/>
  <cp:contentType/>
  <cp:contentStatus/>
</cp:coreProperties>
</file>